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0"/>
  </bookViews>
  <sheets>
    <sheet name="Balance Sheet" sheetId="1" r:id="rId1"/>
    <sheet name="Income Statement" sheetId="2" r:id="rId2"/>
    <sheet name="Statement of Equity" sheetId="3" r:id="rId3"/>
    <sheet name="Cash Flow" sheetId="4" r:id="rId4"/>
  </sheets>
  <externalReferences>
    <externalReference r:id="rId7"/>
  </externalReferences>
  <definedNames>
    <definedName name="_xlnm.Print_Area" localSheetId="0">'Balance Sheet'!$A$1:$G$37</definedName>
    <definedName name="_xlnm.Print_Area" localSheetId="3">'Cash Flow'!$A$1:$E$46</definedName>
    <definedName name="_xlnm.Print_Area" localSheetId="2">'Statement of Equity'!$A$1:$P$82</definedName>
  </definedNames>
  <calcPr fullCalcOnLoad="1"/>
</workbook>
</file>

<file path=xl/sharedStrings.xml><?xml version="1.0" encoding="utf-8"?>
<sst xmlns="http://schemas.openxmlformats.org/spreadsheetml/2006/main" count="149" uniqueCount="110">
  <si>
    <t>Perusahaan Sadur Timah Malaysia (Perstima) Berhad</t>
  </si>
  <si>
    <t>(Company No. 49971-D)</t>
  </si>
  <si>
    <t>(Incorporated in Malaysia)</t>
  </si>
  <si>
    <t>Condensed consolidated balance sheet as at 31 March 2004</t>
  </si>
  <si>
    <t>Note</t>
  </si>
  <si>
    <t>31.03.2004</t>
  </si>
  <si>
    <t>31.03.2003</t>
  </si>
  <si>
    <t>RM'000</t>
  </si>
  <si>
    <t>Property, plant and equipment</t>
  </si>
  <si>
    <t>Current assets</t>
  </si>
  <si>
    <t>Inventories</t>
  </si>
  <si>
    <t>Trade debtors &amp; other receivables</t>
  </si>
  <si>
    <t>Cash and cash equivalents</t>
  </si>
  <si>
    <t>Current liabilities</t>
  </si>
  <si>
    <t>Trade and other payables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</si>
  <si>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</si>
  <si>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</si>
  <si>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</si>
  <si>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</si>
  <si>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</si>
  <si>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</si>
  <si>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</si>
  <si>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Long term &amp; deferred liabilities</t>
  </si>
  <si>
    <t>Term Loan</t>
  </si>
  <si>
    <t>Deferred taxation</t>
  </si>
  <si>
    <t>Condensed consolidated income statement</t>
  </si>
  <si>
    <t>for the period ended 31 March 2004</t>
  </si>
  <si>
    <t>.</t>
  </si>
  <si>
    <t>3 months ended</t>
  </si>
  <si>
    <t>Year ended</t>
  </si>
  <si>
    <t>31 March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</si>
  <si>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</si>
  <si>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</si>
  <si>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</si>
  <si>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</si>
  <si>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</si>
  <si>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</si>
  <si>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</si>
  <si>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</si>
  <si>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</si>
  <si>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</si>
  <si>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t>Net profit for the period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</si>
  <si>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</si>
  <si>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</si>
  <si>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 xml:space="preserve">Condensed consolidated cash flow statement </t>
  </si>
  <si>
    <t>for the year ended 31 March 2004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</si>
  <si>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</si>
  <si>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</si>
  <si>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</si>
  <si>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</si>
  <si>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</si>
  <si>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</si>
  <si>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Net Change in current assets</t>
  </si>
  <si>
    <t>Net Change in current liabilities</t>
  </si>
  <si>
    <t>Cash flows from investing activities</t>
  </si>
  <si>
    <t>-Equity investments</t>
  </si>
  <si>
    <t>-Other investments</t>
  </si>
  <si>
    <t>Net cash used in investing activities</t>
  </si>
  <si>
    <t>Cash flows from financing activities</t>
  </si>
  <si>
    <t>-Bank borrowings</t>
  </si>
  <si>
    <t>-Dividends paid to shareholders</t>
  </si>
  <si>
    <t>-Interest paid</t>
  </si>
  <si>
    <t>Net Change in Cash and Cash Equivalents</t>
  </si>
  <si>
    <t xml:space="preserve">Cash and Cash Equivalent at 1 April </t>
  </si>
  <si>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</si>
  <si>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</si>
  <si>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</si>
  <si>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</si>
  <si>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</si>
  <si>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</si>
  <si>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</si>
  <si>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</si>
  <si>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Capital</t>
  </si>
  <si>
    <t>Premium</t>
  </si>
  <si>
    <t>Reserve</t>
  </si>
  <si>
    <t>Profits</t>
  </si>
  <si>
    <t>Total</t>
  </si>
  <si>
    <t>RM '000</t>
  </si>
  <si>
    <t>Group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</si>
  <si>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</si>
  <si>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</si>
  <si>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</si>
  <si>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</si>
  <si>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</si>
  <si>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</si>
  <si>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</si>
  <si>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</si>
  <si>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</si>
  <si>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</si>
  <si>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</si>
  <si>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</si>
  <si>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</si>
  <si>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At 1 April 2002</t>
  </si>
  <si>
    <t>Effect of adopting MASB 25</t>
  </si>
  <si>
    <t xml:space="preserve">Right Issued </t>
  </si>
  <si>
    <t>Restricted Issued</t>
  </si>
  <si>
    <t>Capital Reduction</t>
  </si>
  <si>
    <t>At 31 March 2003</t>
  </si>
  <si>
    <t>At 1 April 2003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</si>
  <si>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</si>
  <si>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</si>
  <si>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</si>
  <si>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</si>
  <si>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</si>
  <si>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</si>
  <si>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At 31 March 2004</t>
  </si>
  <si>
    <t>-Proceeds from issues of shares</t>
  </si>
  <si>
    <t>Net cash generated from/(used in) financing activities</t>
  </si>
  <si>
    <t xml:space="preserve">Cash and Cash Equivalent at 31 March </t>
  </si>
  <si>
    <t>Net cash (used in)/generated from operating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</si>
</sst>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-* #,##0_-;\-* #,##0_-;_-* &quot;-&quot;_-;_-@_-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\(#,###,\);_(* \(#,###,\);_(* &quot;-&quot;_);_(@_)"/>
    <numFmt numFmtId="171" formatCode="#,##0,;[Red]\(#,##0,\)"/>
    <numFmt numFmtId="172" formatCode="d/mmm/yy"/>
  </numFmts>
  <fonts count="20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1" fontId="12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14" fillId="0" borderId="1" xfId="0" applyNumberFormat="1" applyFont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/>
    </xf>
    <xf numFmtId="41" fontId="12" fillId="0" borderId="2" xfId="0" applyNumberFormat="1" applyFont="1" applyFill="1" applyBorder="1" applyAlignment="1">
      <alignment/>
    </xf>
    <xf numFmtId="41" fontId="12" fillId="0" borderId="4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14" fillId="0" borderId="3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14" fillId="0" borderId="4" xfId="0" applyNumberFormat="1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justify"/>
    </xf>
    <xf numFmtId="41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166" fontId="15" fillId="0" borderId="0" xfId="15" applyNumberFormat="1" applyFont="1" applyAlignment="1">
      <alignment horizontal="center"/>
    </xf>
    <xf numFmtId="166" fontId="15" fillId="0" borderId="1" xfId="15" applyNumberFormat="1" applyFont="1" applyBorder="1" applyAlignment="1">
      <alignment horizontal="center"/>
    </xf>
    <xf numFmtId="166" fontId="15" fillId="0" borderId="7" xfId="15" applyNumberFormat="1" applyFont="1" applyBorder="1" applyAlignment="1">
      <alignment horizontal="center"/>
    </xf>
    <xf numFmtId="43" fontId="15" fillId="0" borderId="9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66" fontId="12" fillId="0" borderId="0" xfId="15" applyNumberFormat="1" applyFont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20" applyNumberFormat="1" applyFont="1" applyAlignment="1">
      <alignment/>
    </xf>
    <xf numFmtId="166" fontId="12" fillId="0" borderId="6" xfId="15" applyNumberFormat="1" applyFont="1" applyBorder="1" applyAlignment="1">
      <alignment/>
    </xf>
    <xf numFmtId="0" fontId="12" fillId="0" borderId="0" xfId="0" applyFont="1" applyAlignment="1" quotePrefix="1">
      <alignment/>
    </xf>
    <xf numFmtId="43" fontId="0" fillId="0" borderId="0" xfId="15" applyBorder="1" applyAlignment="1">
      <alignment/>
    </xf>
    <xf numFmtId="166" fontId="12" fillId="0" borderId="7" xfId="15" applyNumberFormat="1" applyFont="1" applyBorder="1" applyAlignment="1">
      <alignment/>
    </xf>
    <xf numFmtId="166" fontId="0" fillId="0" borderId="0" xfId="15" applyNumberFormat="1" applyAlignment="1">
      <alignment/>
    </xf>
    <xf numFmtId="166" fontId="0" fillId="0" borderId="7" xfId="15" applyNumberFormat="1" applyBorder="1" applyAlignment="1">
      <alignment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170" fontId="15" fillId="0" borderId="0" xfId="0" applyNumberFormat="1" applyFont="1" applyAlignment="1">
      <alignment/>
    </xf>
    <xf numFmtId="170" fontId="15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center"/>
    </xf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Alignment="1">
      <alignment horizontal="centerContinuous"/>
    </xf>
    <xf numFmtId="171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37" fontId="9" fillId="0" borderId="0" xfId="0" applyNumberFormat="1" applyFont="1" applyAlignment="1">
      <alignment horizontal="centerContinuous"/>
    </xf>
    <xf numFmtId="37" fontId="9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centerContinuous"/>
    </xf>
    <xf numFmtId="170" fontId="17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37" fontId="18" fillId="0" borderId="0" xfId="0" applyNumberFormat="1" applyFont="1" applyAlignment="1">
      <alignment horizontal="left"/>
    </xf>
    <xf numFmtId="170" fontId="18" fillId="0" borderId="0" xfId="0" applyNumberFormat="1" applyFont="1" applyBorder="1" applyAlignment="1">
      <alignment horizontal="center"/>
    </xf>
    <xf numFmtId="171" fontId="18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171" fontId="18" fillId="0" borderId="0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left"/>
    </xf>
    <xf numFmtId="37" fontId="17" fillId="0" borderId="0" xfId="0" applyNumberFormat="1" applyFont="1" applyAlignment="1">
      <alignment horizontal="left"/>
    </xf>
    <xf numFmtId="41" fontId="18" fillId="0" borderId="0" xfId="0" applyNumberFormat="1" applyFont="1" applyAlignment="1">
      <alignment horizontal="center"/>
    </xf>
    <xf numFmtId="41" fontId="15" fillId="0" borderId="0" xfId="0" applyNumberFormat="1" applyFont="1" applyAlignment="1">
      <alignment/>
    </xf>
    <xf numFmtId="41" fontId="18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7" fontId="15" fillId="0" borderId="0" xfId="0" applyNumberFormat="1" applyFont="1" applyAlignment="1">
      <alignment/>
    </xf>
    <xf numFmtId="41" fontId="15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7" fillId="0" borderId="0" xfId="21" applyFont="1">
      <alignment/>
      <protection/>
    </xf>
    <xf numFmtId="0" fontId="15" fillId="0" borderId="0" xfId="21" applyFont="1">
      <alignment/>
      <protection/>
    </xf>
    <xf numFmtId="41" fontId="15" fillId="0" borderId="7" xfId="0" applyNumberFormat="1" applyFont="1" applyBorder="1" applyAlignment="1">
      <alignment/>
    </xf>
    <xf numFmtId="38" fontId="15" fillId="0" borderId="0" xfId="15" applyNumberFormat="1" applyFont="1" applyAlignment="1">
      <alignment/>
    </xf>
    <xf numFmtId="166" fontId="15" fillId="0" borderId="0" xfId="17" applyNumberFormat="1" applyFont="1" applyBorder="1" applyAlignment="1">
      <alignment/>
    </xf>
    <xf numFmtId="41" fontId="15" fillId="0" borderId="0" xfId="17" applyNumberFormat="1" applyFont="1" applyBorder="1" applyAlignment="1">
      <alignment/>
    </xf>
    <xf numFmtId="41" fontId="15" fillId="0" borderId="0" xfId="15" applyNumberFormat="1" applyFont="1" applyBorder="1" applyAlignment="1">
      <alignment/>
    </xf>
    <xf numFmtId="0" fontId="17" fillId="0" borderId="0" xfId="0" applyFont="1" applyAlignment="1">
      <alignment horizontal="left" indent="1"/>
    </xf>
    <xf numFmtId="0" fontId="15" fillId="0" borderId="0" xfId="21" applyFont="1" applyAlignment="1">
      <alignment horizontal="left" indent="1"/>
      <protection/>
    </xf>
    <xf numFmtId="166" fontId="15" fillId="0" borderId="0" xfId="17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0" fillId="0" borderId="0" xfId="21" applyBorder="1" applyAlignment="1">
      <alignment horizontal="center"/>
      <protection/>
    </xf>
    <xf numFmtId="0" fontId="0" fillId="0" borderId="0" xfId="21" applyBorder="1">
      <alignment/>
      <protection/>
    </xf>
    <xf numFmtId="41" fontId="15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 quotePrefix="1">
      <alignment horizontal="center"/>
    </xf>
    <xf numFmtId="0" fontId="17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41" fontId="0" fillId="0" borderId="0" xfId="21" applyNumberFormat="1" applyBorder="1" applyAlignment="1">
      <alignment horizontal="center"/>
      <protection/>
    </xf>
    <xf numFmtId="41" fontId="0" fillId="0" borderId="0" xfId="21" applyNumberFormat="1" applyBorder="1">
      <alignment/>
      <protection/>
    </xf>
  </cellXfs>
  <cellStyles count="9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Hyperlink" xfId="20"/>
    <cellStyle name="Normal_Prestima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10150" y="5562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29350" y="5562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76200</xdr:rowOff>
    </xdr:from>
    <xdr:to>
      <xdr:col>8</xdr:col>
      <xdr:colOff>0</xdr:colOff>
      <xdr:row>22</xdr:row>
      <xdr:rowOff>76200</xdr:rowOff>
    </xdr:to>
    <xdr:sp>
      <xdr:nvSpPr>
        <xdr:cNvPr id="3" name="Line 3"/>
        <xdr:cNvSpPr>
          <a:spLocks/>
        </xdr:cNvSpPr>
      </xdr:nvSpPr>
      <xdr:spPr>
        <a:xfrm>
          <a:off x="78962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0">
        <row r="68">
          <cell r="Z68">
            <v>17296</v>
          </cell>
          <cell r="AA68">
            <v>15388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19">
          <cell r="D19">
            <v>0</v>
          </cell>
        </row>
        <row r="21">
          <cell r="D21">
            <v>0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60" workbookViewId="0" topLeftCell="A23">
      <selection activeCell="B33" sqref="B33"/>
    </sheetView>
  </sheetViews>
  <sheetFormatPr defaultColWidth="9.140625" defaultRowHeight="12.75"/>
  <cols>
    <col min="1" max="1" width="3.57421875" style="41" customWidth="1"/>
    <col min="2" max="2" width="55.140625" style="41" customWidth="1"/>
    <col min="3" max="3" width="8.421875" style="3" customWidth="1"/>
    <col min="4" max="4" width="8.00390625" style="3" customWidth="1"/>
    <col min="5" max="5" width="15.8515625" style="3" customWidth="1"/>
    <col min="6" max="6" width="2.421875" style="3" customWidth="1"/>
    <col min="7" max="7" width="15.8515625" style="3" customWidth="1"/>
    <col min="8" max="8" width="9.140625" style="3" customWidth="1"/>
    <col min="9" max="9" width="16.7109375" style="3" customWidth="1"/>
    <col min="10" max="10" width="9.140625" style="3" customWidth="1"/>
    <col min="11" max="11" width="19.57421875" style="3" customWidth="1"/>
    <col min="12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7" ht="20.25">
      <c r="A2" s="4" t="s">
        <v>1</v>
      </c>
      <c r="B2" s="5"/>
      <c r="C2" s="5"/>
      <c r="D2" s="5"/>
      <c r="E2" s="6"/>
      <c r="F2" s="6"/>
      <c r="G2" s="6"/>
    </row>
    <row r="3" spans="1:7" ht="20.25">
      <c r="A3" s="4" t="s">
        <v>2</v>
      </c>
      <c r="B3" s="7"/>
      <c r="C3" s="7"/>
      <c r="D3" s="7"/>
      <c r="E3" s="6"/>
      <c r="F3" s="6"/>
      <c r="G3" s="6"/>
    </row>
    <row r="4" spans="1:7" ht="20.25">
      <c r="A4" s="8"/>
      <c r="B4" s="8"/>
      <c r="C4" s="8"/>
      <c r="D4" s="8"/>
      <c r="E4" s="6"/>
      <c r="F4" s="6"/>
      <c r="G4" s="6"/>
    </row>
    <row r="5" spans="1:7" ht="22.5">
      <c r="A5" s="9" t="s">
        <v>3</v>
      </c>
      <c r="B5" s="10"/>
      <c r="C5" s="10"/>
      <c r="D5" s="10"/>
      <c r="E5" s="6"/>
      <c r="F5" s="6"/>
      <c r="G5" s="6"/>
    </row>
    <row r="6" spans="1:7" ht="20.25">
      <c r="A6" s="11"/>
      <c r="B6" s="11"/>
      <c r="C6" s="11"/>
      <c r="D6" s="11"/>
      <c r="E6" s="6"/>
      <c r="F6" s="6"/>
      <c r="G6" s="6"/>
    </row>
    <row r="7" spans="1:9" ht="20.25">
      <c r="A7" s="12"/>
      <c r="B7" s="12"/>
      <c r="C7" s="12"/>
      <c r="D7" s="12"/>
      <c r="E7" s="6"/>
      <c r="F7" s="6"/>
      <c r="G7" s="6"/>
      <c r="I7" s="13"/>
    </row>
    <row r="8" spans="1:11" ht="20.25">
      <c r="A8" s="12"/>
      <c r="B8" s="12"/>
      <c r="C8" s="12"/>
      <c r="D8" s="12"/>
      <c r="E8" s="6"/>
      <c r="F8" s="6"/>
      <c r="G8" s="6"/>
      <c r="I8" s="42"/>
      <c r="J8" s="43"/>
      <c r="K8" s="43"/>
    </row>
    <row r="9" spans="1:11" s="18" customFormat="1" ht="18.75">
      <c r="A9" s="15"/>
      <c r="B9" s="15"/>
      <c r="C9" s="15" t="s">
        <v>4</v>
      </c>
      <c r="D9" s="15"/>
      <c r="E9" s="16" t="s">
        <v>5</v>
      </c>
      <c r="F9" s="17"/>
      <c r="G9" s="16" t="s">
        <v>6</v>
      </c>
      <c r="I9" s="44"/>
      <c r="J9" s="45"/>
      <c r="K9" s="44"/>
    </row>
    <row r="10" spans="1:11" ht="18.75">
      <c r="A10" s="19"/>
      <c r="B10" s="19"/>
      <c r="C10" s="19"/>
      <c r="D10" s="19"/>
      <c r="E10" s="15" t="s">
        <v>7</v>
      </c>
      <c r="F10" s="20"/>
      <c r="G10" s="15" t="s">
        <v>7</v>
      </c>
      <c r="I10" s="46"/>
      <c r="J10" s="43"/>
      <c r="K10" s="46"/>
    </row>
    <row r="11" spans="1:11" ht="18.75">
      <c r="A11" s="17" t="s">
        <v>8</v>
      </c>
      <c r="B11" s="20"/>
      <c r="C11" s="21">
        <v>9</v>
      </c>
      <c r="D11" s="21"/>
      <c r="E11" s="22">
        <v>96888</v>
      </c>
      <c r="F11" s="20"/>
      <c r="G11" s="22">
        <f>88651</f>
        <v>88651</v>
      </c>
      <c r="I11" s="47"/>
      <c r="J11" s="43"/>
      <c r="K11" s="47"/>
    </row>
    <row r="12" spans="1:11" ht="18.75">
      <c r="A12" s="20"/>
      <c r="B12" s="20"/>
      <c r="C12" s="20"/>
      <c r="D12" s="20"/>
      <c r="E12" s="23"/>
      <c r="F12" s="20"/>
      <c r="G12" s="23"/>
      <c r="I12" s="48"/>
      <c r="J12" s="43"/>
      <c r="K12" s="48"/>
    </row>
    <row r="13" spans="1:11" ht="18.75">
      <c r="A13" s="17" t="s">
        <v>9</v>
      </c>
      <c r="B13" s="20"/>
      <c r="C13" s="20"/>
      <c r="D13" s="20"/>
      <c r="E13" s="24"/>
      <c r="F13" s="20"/>
      <c r="G13" s="24"/>
      <c r="I13" s="49"/>
      <c r="J13" s="43"/>
      <c r="K13" s="49"/>
    </row>
    <row r="14" spans="1:11" ht="18.75">
      <c r="A14" s="20"/>
      <c r="B14" s="20" t="s">
        <v>10</v>
      </c>
      <c r="C14" s="20"/>
      <c r="D14" s="20"/>
      <c r="E14" s="25">
        <v>72030</v>
      </c>
      <c r="F14" s="20"/>
      <c r="G14" s="26">
        <v>37231</v>
      </c>
      <c r="I14" s="37"/>
      <c r="J14" s="43"/>
      <c r="K14" s="37"/>
    </row>
    <row r="15" spans="1:11" ht="18.75">
      <c r="A15" s="20"/>
      <c r="B15" s="20" t="s">
        <v>11</v>
      </c>
      <c r="C15" s="20"/>
      <c r="D15" s="20"/>
      <c r="E15" s="25">
        <v>54654</v>
      </c>
      <c r="F15" s="20"/>
      <c r="G15" s="27">
        <v>40797</v>
      </c>
      <c r="I15" s="37"/>
      <c r="J15" s="43"/>
      <c r="K15" s="37"/>
    </row>
    <row r="16" spans="1:11" ht="18.75">
      <c r="A16" s="20"/>
      <c r="B16" s="20" t="s">
        <v>12</v>
      </c>
      <c r="C16" s="20"/>
      <c r="D16" s="20"/>
      <c r="E16" s="25">
        <v>45196</v>
      </c>
      <c r="F16" s="20"/>
      <c r="G16" s="28">
        <v>30422</v>
      </c>
      <c r="I16" s="37"/>
      <c r="J16" s="43"/>
      <c r="K16" s="37"/>
    </row>
    <row r="17" spans="1:11" ht="21.75" customHeight="1">
      <c r="A17" s="20"/>
      <c r="B17" s="20"/>
      <c r="C17" s="20"/>
      <c r="D17" s="20"/>
      <c r="E17" s="29">
        <f>SUM(E14:E16)</f>
        <v>171880</v>
      </c>
      <c r="F17" s="20"/>
      <c r="G17" s="29">
        <f>SUM(G14:G16)</f>
        <v>108450</v>
      </c>
      <c r="I17" s="37"/>
      <c r="J17" s="43"/>
      <c r="K17" s="37"/>
    </row>
    <row r="18" spans="1:11" ht="18.75">
      <c r="A18" s="17" t="s">
        <v>13</v>
      </c>
      <c r="B18" s="20"/>
      <c r="C18" s="20"/>
      <c r="D18" s="20"/>
      <c r="E18" s="30"/>
      <c r="F18" s="20"/>
      <c r="G18" s="30"/>
      <c r="I18" s="49"/>
      <c r="J18" s="43"/>
      <c r="K18" s="49"/>
    </row>
    <row r="19" spans="1:11" ht="18.75">
      <c r="A19" s="20"/>
      <c r="B19" s="20" t="s">
        <v>14</v>
      </c>
      <c r="C19" s="20"/>
      <c r="D19" s="20"/>
      <c r="E19" s="25">
        <v>26443</v>
      </c>
      <c r="F19" s="20"/>
      <c r="G19" s="27">
        <v>21099</v>
      </c>
      <c r="I19" s="37"/>
      <c r="J19" s="43"/>
      <c r="K19" s="37"/>
    </row>
    <row r="20" spans="1:11" ht="18.75">
      <c r="A20" s="20"/>
      <c r="B20" s="20" t="s">
        <v>15</v>
      </c>
      <c r="C20" s="20"/>
      <c r="D20" s="20"/>
      <c r="E20" s="31">
        <v>91315</v>
      </c>
      <c r="F20" s="20"/>
      <c r="G20" s="27">
        <v>51055</v>
      </c>
      <c r="I20" s="50"/>
      <c r="J20" s="43"/>
      <c r="K20" s="50"/>
    </row>
    <row r="21" spans="1:11" ht="18.75">
      <c r="A21" s="20"/>
      <c r="B21" s="20" t="s">
        <v>16</v>
      </c>
      <c r="C21" s="20"/>
      <c r="D21" s="20"/>
      <c r="E21" s="25">
        <v>4310</v>
      </c>
      <c r="F21" s="20"/>
      <c r="G21" s="32">
        <f>2198-1066+490</f>
        <v>1622</v>
      </c>
      <c r="I21" s="37"/>
      <c r="J21" s="43"/>
      <c r="K21" s="37"/>
    </row>
    <row r="22" spans="1:11" ht="18.75">
      <c r="A22" s="20"/>
      <c r="B22" s="20"/>
      <c r="C22" s="20"/>
      <c r="D22" s="20"/>
      <c r="E22" s="33">
        <f>SUM(E19:E21)</f>
        <v>122068</v>
      </c>
      <c r="F22" s="20"/>
      <c r="G22" s="33">
        <f>SUM(G18:G21)</f>
        <v>73776</v>
      </c>
      <c r="I22" s="37"/>
      <c r="J22" s="43"/>
      <c r="K22" s="37"/>
    </row>
    <row r="23" spans="1:10" ht="18.75">
      <c r="A23" s="20"/>
      <c r="B23" s="20"/>
      <c r="C23" s="20"/>
      <c r="D23" s="20"/>
      <c r="E23" s="34"/>
      <c r="F23" s="20"/>
      <c r="G23" s="34"/>
      <c r="I23" s="43"/>
      <c r="J23" s="49"/>
    </row>
    <row r="24" spans="1:11" ht="18.75">
      <c r="A24" s="17" t="s">
        <v>17</v>
      </c>
      <c r="B24" s="20"/>
      <c r="C24" s="20"/>
      <c r="D24" s="20"/>
      <c r="E24" s="35">
        <f>E17-E22</f>
        <v>49812</v>
      </c>
      <c r="F24" s="20"/>
      <c r="G24" s="35">
        <f>G17-G22</f>
        <v>34674</v>
      </c>
      <c r="I24" s="37"/>
      <c r="J24" s="43"/>
      <c r="K24" s="37"/>
    </row>
    <row r="25" spans="1:11" ht="19.5" thickBot="1">
      <c r="A25" s="20"/>
      <c r="B25" s="20"/>
      <c r="C25" s="20"/>
      <c r="D25" s="20"/>
      <c r="E25" s="36">
        <f>E11+E24</f>
        <v>146700</v>
      </c>
      <c r="F25" s="20"/>
      <c r="G25" s="36">
        <f>G11+G24</f>
        <v>123325</v>
      </c>
      <c r="I25" s="37"/>
      <c r="J25" s="43"/>
      <c r="K25" s="37"/>
    </row>
    <row r="26" spans="1:11" ht="19.5" thickTop="1">
      <c r="A26" s="20"/>
      <c r="B26" s="20"/>
      <c r="C26" s="20"/>
      <c r="D26" s="20"/>
      <c r="E26" s="37"/>
      <c r="F26" s="20"/>
      <c r="G26" s="37"/>
      <c r="I26" s="37"/>
      <c r="J26" s="43"/>
      <c r="K26" s="37"/>
    </row>
    <row r="27" spans="1:11" ht="18.75">
      <c r="A27" s="20"/>
      <c r="B27" s="20"/>
      <c r="C27" s="20"/>
      <c r="D27" s="20"/>
      <c r="E27" s="38"/>
      <c r="F27" s="20"/>
      <c r="G27" s="38"/>
      <c r="I27" s="51"/>
      <c r="J27" s="43"/>
      <c r="K27" s="51"/>
    </row>
    <row r="28" spans="1:11" ht="18.75">
      <c r="A28" s="20"/>
      <c r="B28" s="20" t="s">
        <v>18</v>
      </c>
      <c r="C28" s="20"/>
      <c r="D28" s="20"/>
      <c r="E28" s="38"/>
      <c r="F28" s="20"/>
      <c r="G28" s="38"/>
      <c r="I28" s="51"/>
      <c r="J28" s="43"/>
      <c r="K28" s="51"/>
    </row>
    <row r="29" spans="1:11" ht="18.75">
      <c r="A29" s="17" t="s">
        <v>19</v>
      </c>
      <c r="B29" s="20"/>
      <c r="C29" s="20"/>
      <c r="D29" s="20"/>
      <c r="E29" s="38"/>
      <c r="F29" s="20"/>
      <c r="G29" s="38"/>
      <c r="I29" s="51"/>
      <c r="J29" s="43"/>
      <c r="K29" s="51"/>
    </row>
    <row r="30" spans="1:11" ht="18.75">
      <c r="A30" s="20"/>
      <c r="B30" s="20" t="s">
        <v>20</v>
      </c>
      <c r="C30" s="20"/>
      <c r="D30" s="20"/>
      <c r="E30" s="39">
        <v>94169</v>
      </c>
      <c r="F30" s="20"/>
      <c r="G30" s="39">
        <v>87958</v>
      </c>
      <c r="I30" s="37"/>
      <c r="J30" s="43"/>
      <c r="K30" s="37"/>
    </row>
    <row r="31" spans="1:11" ht="18.75">
      <c r="A31" s="20"/>
      <c r="B31" s="20" t="s">
        <v>21</v>
      </c>
      <c r="C31" s="20"/>
      <c r="D31" s="20"/>
      <c r="E31" s="39">
        <v>32340</v>
      </c>
      <c r="F31" s="20"/>
      <c r="G31" s="39">
        <f>26904-2001</f>
        <v>24903</v>
      </c>
      <c r="I31" s="37"/>
      <c r="J31" s="43"/>
      <c r="K31" s="37"/>
    </row>
    <row r="32" spans="1:11" ht="18.75">
      <c r="A32" s="20"/>
      <c r="B32" s="20"/>
      <c r="C32" s="20"/>
      <c r="D32" s="20"/>
      <c r="E32" s="40">
        <f>SUM(E30:E31)</f>
        <v>126509</v>
      </c>
      <c r="F32" s="20"/>
      <c r="G32" s="40">
        <f>SUM(G30:G31)</f>
        <v>112861</v>
      </c>
      <c r="I32" s="37"/>
      <c r="J32" s="43"/>
      <c r="K32" s="37"/>
    </row>
    <row r="33" spans="1:11" ht="18.75">
      <c r="A33" s="20"/>
      <c r="B33" s="20"/>
      <c r="C33" s="20"/>
      <c r="D33" s="20"/>
      <c r="E33" s="37"/>
      <c r="F33" s="20"/>
      <c r="G33" s="37"/>
      <c r="I33" s="37"/>
      <c r="J33" s="43"/>
      <c r="K33" s="37"/>
    </row>
    <row r="34" spans="1:11" ht="18.75">
      <c r="A34" s="17" t="s">
        <v>22</v>
      </c>
      <c r="B34" s="20"/>
      <c r="C34" s="20"/>
      <c r="D34" s="20"/>
      <c r="E34" s="37"/>
      <c r="F34" s="20"/>
      <c r="G34" s="37"/>
      <c r="I34" s="37"/>
      <c r="J34" s="43"/>
      <c r="K34" s="37"/>
    </row>
    <row r="35" spans="1:11" ht="18.75">
      <c r="A35" s="17"/>
      <c r="B35" s="20" t="s">
        <v>23</v>
      </c>
      <c r="C35" s="20"/>
      <c r="D35" s="20"/>
      <c r="E35" s="37">
        <v>13076</v>
      </c>
      <c r="F35" s="20"/>
      <c r="G35" s="37">
        <v>0</v>
      </c>
      <c r="I35" s="37"/>
      <c r="J35" s="43"/>
      <c r="K35" s="37"/>
    </row>
    <row r="36" spans="1:11" ht="18.75">
      <c r="A36" s="20"/>
      <c r="B36" s="20" t="s">
        <v>24</v>
      </c>
      <c r="C36" s="20"/>
      <c r="D36" s="20"/>
      <c r="E36" s="39">
        <v>7115</v>
      </c>
      <c r="F36" s="20"/>
      <c r="G36" s="39">
        <f>9145-595-87+2001</f>
        <v>10464</v>
      </c>
      <c r="I36" s="37"/>
      <c r="J36" s="43"/>
      <c r="K36" s="37"/>
    </row>
    <row r="37" spans="1:11" ht="19.5" thickBot="1">
      <c r="A37" s="20"/>
      <c r="B37" s="20"/>
      <c r="C37" s="20"/>
      <c r="D37" s="20"/>
      <c r="E37" s="36">
        <f>E32+E36+E35</f>
        <v>146700</v>
      </c>
      <c r="F37" s="20"/>
      <c r="G37" s="36">
        <f>G32+G36</f>
        <v>123325</v>
      </c>
      <c r="I37" s="37"/>
      <c r="J37" s="43"/>
      <c r="K37" s="37"/>
    </row>
    <row r="38" spans="1:11" ht="19.5" thickTop="1">
      <c r="A38" s="20"/>
      <c r="B38" s="20"/>
      <c r="C38" s="20"/>
      <c r="D38" s="20"/>
      <c r="E38" s="20"/>
      <c r="F38" s="20"/>
      <c r="G38" s="20"/>
      <c r="I38" s="43"/>
      <c r="J38" s="43"/>
      <c r="K38" s="43"/>
    </row>
  </sheetData>
  <printOptions/>
  <pageMargins left="0.75" right="0.75" top="1" bottom="1" header="0.5" footer="0.5"/>
  <pageSetup horizontalDpi="600" verticalDpi="600" orientation="portrait" scale="82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workbookViewId="0" topLeftCell="A12">
      <selection activeCell="A19" sqref="A19"/>
    </sheetView>
  </sheetViews>
  <sheetFormatPr defaultColWidth="9.140625" defaultRowHeight="12.75"/>
  <cols>
    <col min="1" max="1" width="39.7109375" style="3" customWidth="1"/>
    <col min="2" max="2" width="1.421875" style="3" customWidth="1"/>
    <col min="3" max="3" width="11.7109375" style="3" customWidth="1"/>
    <col min="4" max="4" width="0.9921875" style="3" customWidth="1"/>
    <col min="5" max="5" width="10.7109375" style="3" customWidth="1"/>
    <col min="6" max="6" width="2.140625" style="3" customWidth="1"/>
    <col min="7" max="7" width="11.7109375" style="3" customWidth="1"/>
    <col min="8" max="8" width="0.85546875" style="3" customWidth="1"/>
    <col min="9" max="9" width="11.7109375" style="3" customWidth="1"/>
    <col min="10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5" ht="20.25">
      <c r="A2" s="4" t="s">
        <v>1</v>
      </c>
      <c r="B2" s="5"/>
      <c r="C2" s="5"/>
      <c r="D2" s="5"/>
      <c r="E2" s="6"/>
    </row>
    <row r="3" spans="1:5" ht="20.25">
      <c r="A3" s="4" t="s">
        <v>2</v>
      </c>
      <c r="B3" s="7"/>
      <c r="C3" s="7"/>
      <c r="D3" s="7"/>
      <c r="E3" s="6"/>
    </row>
    <row r="4" spans="1:5" ht="20.25">
      <c r="A4" s="8"/>
      <c r="B4" s="8"/>
      <c r="C4" s="8"/>
      <c r="D4" s="8"/>
      <c r="E4" s="6"/>
    </row>
    <row r="5" spans="1:5" ht="22.5">
      <c r="A5" s="9" t="s">
        <v>25</v>
      </c>
      <c r="B5" s="10"/>
      <c r="C5" s="10"/>
      <c r="D5" s="10"/>
      <c r="E5" s="6"/>
    </row>
    <row r="6" ht="22.5">
      <c r="A6" s="9" t="s">
        <v>26</v>
      </c>
    </row>
    <row r="7" ht="12.75">
      <c r="A7" s="3" t="s">
        <v>27</v>
      </c>
    </row>
    <row r="9" spans="3:9" ht="18.75">
      <c r="C9" s="119" t="s">
        <v>28</v>
      </c>
      <c r="D9" s="119"/>
      <c r="E9" s="119"/>
      <c r="F9" s="20"/>
      <c r="G9" s="119" t="s">
        <v>29</v>
      </c>
      <c r="H9" s="119"/>
      <c r="I9" s="119"/>
    </row>
    <row r="10" spans="3:9" ht="18.75">
      <c r="C10" s="120" t="s">
        <v>30</v>
      </c>
      <c r="D10" s="119"/>
      <c r="E10" s="119"/>
      <c r="G10" s="120" t="s">
        <v>30</v>
      </c>
      <c r="H10" s="119"/>
      <c r="I10" s="119"/>
    </row>
    <row r="11" spans="3:9" ht="18.75">
      <c r="C11" s="21">
        <v>2004</v>
      </c>
      <c r="D11" s="21"/>
      <c r="E11" s="21">
        <v>2003</v>
      </c>
      <c r="F11" s="21"/>
      <c r="G11" s="21">
        <v>2004</v>
      </c>
      <c r="H11" s="21"/>
      <c r="I11" s="21">
        <v>2003</v>
      </c>
    </row>
    <row r="12" spans="3:9" ht="18.75">
      <c r="C12" s="21" t="s">
        <v>31</v>
      </c>
      <c r="D12" s="21"/>
      <c r="E12" s="21" t="s">
        <v>31</v>
      </c>
      <c r="F12" s="21"/>
      <c r="G12" s="21" t="s">
        <v>31</v>
      </c>
      <c r="H12" s="21"/>
      <c r="I12" s="21" t="s">
        <v>31</v>
      </c>
    </row>
    <row r="13" spans="1:9" ht="18.75">
      <c r="A13" s="17" t="s">
        <v>32</v>
      </c>
      <c r="C13" s="52">
        <v>125904</v>
      </c>
      <c r="D13" s="52"/>
      <c r="E13" s="52">
        <v>76483</v>
      </c>
      <c r="F13" s="52"/>
      <c r="G13" s="52">
        <v>377237</v>
      </c>
      <c r="H13" s="52"/>
      <c r="I13" s="52">
        <v>274446</v>
      </c>
    </row>
    <row r="14" spans="1:9" ht="18.75">
      <c r="A14" s="20" t="s">
        <v>33</v>
      </c>
      <c r="C14" s="53">
        <v>-114657</v>
      </c>
      <c r="D14" s="52"/>
      <c r="E14" s="53">
        <v>-65410</v>
      </c>
      <c r="F14" s="52"/>
      <c r="G14" s="53">
        <v>-339289</v>
      </c>
      <c r="H14" s="52"/>
      <c r="I14" s="53">
        <v>-241900</v>
      </c>
    </row>
    <row r="15" spans="1:9" ht="18.75">
      <c r="A15" s="17" t="s">
        <v>34</v>
      </c>
      <c r="C15" s="52">
        <f>C13+C14</f>
        <v>11247</v>
      </c>
      <c r="D15" s="52"/>
      <c r="E15" s="52">
        <f>E13+E14</f>
        <v>11073</v>
      </c>
      <c r="F15" s="52"/>
      <c r="G15" s="52">
        <f>G13+G14</f>
        <v>37948</v>
      </c>
      <c r="H15" s="52"/>
      <c r="I15" s="52">
        <f>I13+I14</f>
        <v>32546</v>
      </c>
    </row>
    <row r="16" spans="1:9" ht="18.75">
      <c r="A16" s="20" t="s">
        <v>35</v>
      </c>
      <c r="C16" s="53">
        <v>-4347</v>
      </c>
      <c r="D16" s="52"/>
      <c r="E16" s="53">
        <v>-6726</v>
      </c>
      <c r="F16" s="52"/>
      <c r="G16" s="53">
        <f>-15866+3947</f>
        <v>-11919</v>
      </c>
      <c r="H16" s="52"/>
      <c r="I16" s="53">
        <v>-12470</v>
      </c>
    </row>
    <row r="17" spans="1:9" ht="18.75">
      <c r="A17" s="17" t="s">
        <v>36</v>
      </c>
      <c r="C17" s="52">
        <f>C15+C16</f>
        <v>6900</v>
      </c>
      <c r="D17" s="52"/>
      <c r="E17" s="52">
        <f>E15+E16</f>
        <v>4347</v>
      </c>
      <c r="F17" s="52"/>
      <c r="G17" s="52">
        <f>G15+G16</f>
        <v>26029</v>
      </c>
      <c r="H17" s="52"/>
      <c r="I17" s="52">
        <f>I15+I16</f>
        <v>20076</v>
      </c>
    </row>
    <row r="18" spans="1:9" ht="18.75">
      <c r="A18" s="20" t="s">
        <v>37</v>
      </c>
      <c r="C18" s="52">
        <v>-1614</v>
      </c>
      <c r="D18" s="52"/>
      <c r="E18" s="52">
        <v>-366</v>
      </c>
      <c r="F18" s="52"/>
      <c r="G18" s="52">
        <v>-3421</v>
      </c>
      <c r="H18" s="52"/>
      <c r="I18" s="52">
        <v>-1426</v>
      </c>
    </row>
    <row r="19" spans="1:9" ht="18.75">
      <c r="A19" s="20" t="s">
        <v>38</v>
      </c>
      <c r="C19" s="53">
        <v>172</v>
      </c>
      <c r="D19" s="52"/>
      <c r="E19" s="53">
        <v>118</v>
      </c>
      <c r="F19" s="52"/>
      <c r="G19" s="53">
        <v>616</v>
      </c>
      <c r="H19" s="52"/>
      <c r="I19" s="53">
        <v>849</v>
      </c>
    </row>
    <row r="20" spans="1:9" ht="18.75">
      <c r="A20" s="17" t="s">
        <v>39</v>
      </c>
      <c r="C20" s="52">
        <f>C17+C18+C19</f>
        <v>5458</v>
      </c>
      <c r="D20" s="52"/>
      <c r="E20" s="52">
        <f>E17+E18+E19</f>
        <v>4099</v>
      </c>
      <c r="F20" s="52"/>
      <c r="G20" s="52">
        <f>G17+G18+G19</f>
        <v>23224</v>
      </c>
      <c r="H20" s="52"/>
      <c r="I20" s="52">
        <f>I17+I18+I19</f>
        <v>19499</v>
      </c>
    </row>
    <row r="21" spans="1:9" ht="18.75">
      <c r="A21" s="20" t="s">
        <v>40</v>
      </c>
      <c r="C21" s="52">
        <v>-479</v>
      </c>
      <c r="D21" s="52"/>
      <c r="E21" s="52">
        <v>-140</v>
      </c>
      <c r="F21" s="52"/>
      <c r="G21" s="52">
        <v>-5928</v>
      </c>
      <c r="H21" s="52"/>
      <c r="I21" s="52">
        <v>-4111</v>
      </c>
    </row>
    <row r="22" spans="1:9" ht="19.5" thickBot="1">
      <c r="A22" s="17" t="s">
        <v>41</v>
      </c>
      <c r="C22" s="54">
        <f>C20+C21</f>
        <v>4979</v>
      </c>
      <c r="D22" s="52"/>
      <c r="E22" s="54">
        <f>E20+E21</f>
        <v>3959</v>
      </c>
      <c r="F22" s="52"/>
      <c r="G22" s="54">
        <f>G20+G21</f>
        <v>17296</v>
      </c>
      <c r="H22" s="52"/>
      <c r="I22" s="54">
        <f>I20+I21</f>
        <v>15388</v>
      </c>
    </row>
    <row r="23" spans="1:9" ht="20.25" thickBot="1" thickTop="1">
      <c r="A23" s="20" t="s">
        <v>42</v>
      </c>
      <c r="C23" s="55">
        <f>C$22/(87958+4813)*100</f>
        <v>5.366978905045758</v>
      </c>
      <c r="D23" s="52"/>
      <c r="E23" s="55">
        <f>E$22/87958*100</f>
        <v>4.501011846563133</v>
      </c>
      <c r="F23" s="52"/>
      <c r="G23" s="55">
        <f>G$22/(87958+4813)*100</f>
        <v>18.64375720861045</v>
      </c>
      <c r="H23" s="52"/>
      <c r="I23" s="55">
        <f>I$22/87958.448*100</f>
        <v>17.49462427986451</v>
      </c>
    </row>
    <row r="24" spans="1:9" ht="20.25" thickBot="1" thickTop="1">
      <c r="A24" s="20" t="s">
        <v>43</v>
      </c>
      <c r="C24" s="55">
        <f>C$22/(92771+2255)*100</f>
        <v>5.239618630690548</v>
      </c>
      <c r="D24" s="52"/>
      <c r="E24" s="55">
        <f>E$22/(87958.448+2548.973)*100</f>
        <v>4.374226948749318</v>
      </c>
      <c r="F24" s="52"/>
      <c r="G24" s="55">
        <f>G22/(92771+2255)*100</f>
        <v>18.201334371645654</v>
      </c>
      <c r="H24" s="52"/>
      <c r="I24" s="55">
        <f>I$22/91196*100</f>
        <v>16.87354708539848</v>
      </c>
    </row>
    <row r="25" ht="13.5" thickTop="1"/>
  </sheetData>
  <mergeCells count="4">
    <mergeCell ref="C9:E9"/>
    <mergeCell ref="G9:I9"/>
    <mergeCell ref="C10:E10"/>
    <mergeCell ref="G10:I1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7"/>
  <sheetViews>
    <sheetView view="pageBreakPreview" zoomScale="60" workbookViewId="0" topLeftCell="A1">
      <selection activeCell="P134" sqref="P134"/>
    </sheetView>
  </sheetViews>
  <sheetFormatPr defaultColWidth="9.140625" defaultRowHeight="12.75"/>
  <cols>
    <col min="1" max="1" width="2.57421875" style="41" customWidth="1"/>
    <col min="2" max="2" width="23.7109375" style="41" customWidth="1"/>
    <col min="3" max="3" width="2.7109375" style="41" customWidth="1"/>
    <col min="4" max="4" width="3.7109375" style="41" customWidth="1"/>
    <col min="5" max="5" width="2.7109375" style="41" customWidth="1"/>
    <col min="6" max="6" width="15.57421875" style="72" customWidth="1"/>
    <col min="7" max="7" width="2.7109375" style="41" customWidth="1"/>
    <col min="8" max="8" width="10.7109375" style="72" hidden="1" customWidth="1"/>
    <col min="9" max="9" width="2.7109375" style="73" hidden="1" customWidth="1"/>
    <col min="10" max="10" width="15.57421875" style="41" customWidth="1"/>
    <col min="11" max="11" width="2.421875" style="41" customWidth="1"/>
    <col min="12" max="12" width="15.57421875" style="41" customWidth="1"/>
    <col min="13" max="13" width="2.7109375" style="82" customWidth="1"/>
    <col min="14" max="14" width="15.57421875" style="72" customWidth="1"/>
    <col min="15" max="15" width="2.7109375" style="41" customWidth="1"/>
    <col min="16" max="16" width="15.57421875" style="72" customWidth="1"/>
    <col min="17" max="16384" width="10.7109375" style="41" customWidth="1"/>
  </cols>
  <sheetData>
    <row r="1" spans="1:16" ht="18.75">
      <c r="A1" s="84" t="str">
        <f>'[1]CPL (A)'!A1</f>
        <v>Perusahaan Sadur Timah Malaysia (Perstima) Berhad</v>
      </c>
      <c r="B1" s="70"/>
      <c r="C1" s="70"/>
      <c r="D1" s="70"/>
      <c r="E1" s="71"/>
      <c r="M1" s="74"/>
      <c r="N1" s="74"/>
      <c r="O1" s="75"/>
      <c r="P1" s="76"/>
    </row>
    <row r="2" spans="1:16" ht="15.75">
      <c r="A2" s="77" t="str">
        <f>'[1]CPL (A)'!A2</f>
        <v>(Company No: 49971-D)</v>
      </c>
      <c r="B2" s="78"/>
      <c r="C2" s="78"/>
      <c r="D2" s="78"/>
      <c r="E2" s="71"/>
      <c r="M2" s="79"/>
      <c r="N2" s="79"/>
      <c r="O2" s="75"/>
      <c r="P2" s="76"/>
    </row>
    <row r="3" spans="1:16" ht="15.75">
      <c r="A3" s="77" t="str">
        <f>'[1]CPL (A)'!A3</f>
        <v>(Incorporated in Malaysia)</v>
      </c>
      <c r="B3" s="78"/>
      <c r="C3" s="78"/>
      <c r="D3" s="78"/>
      <c r="M3" s="80"/>
      <c r="N3" s="80"/>
      <c r="O3" s="75"/>
      <c r="P3" s="81"/>
    </row>
    <row r="4" spans="1:4" ht="15.75">
      <c r="A4" s="69"/>
      <c r="B4" s="70"/>
      <c r="C4" s="70"/>
      <c r="D4" s="70"/>
    </row>
    <row r="5" spans="1:4" ht="15.75">
      <c r="A5" s="69"/>
      <c r="B5" s="70"/>
      <c r="C5" s="70"/>
      <c r="D5" s="70"/>
    </row>
    <row r="6" spans="1:4" ht="18.75">
      <c r="A6" s="17" t="s">
        <v>64</v>
      </c>
      <c r="B6" s="83"/>
      <c r="C6" s="70"/>
      <c r="D6" s="70"/>
    </row>
    <row r="7" spans="1:4" ht="18.75">
      <c r="A7" s="17" t="s">
        <v>45</v>
      </c>
      <c r="B7" s="83"/>
      <c r="C7" s="70"/>
      <c r="D7" s="70"/>
    </row>
    <row r="8" spans="1:12" ht="18.75">
      <c r="A8" s="84"/>
      <c r="B8" s="70"/>
      <c r="C8" s="70"/>
      <c r="D8" s="70"/>
      <c r="J8" s="85" t="s">
        <v>65</v>
      </c>
      <c r="K8" s="85"/>
      <c r="L8" s="85"/>
    </row>
    <row r="9" spans="1:14" ht="15.75">
      <c r="A9" s="69"/>
      <c r="B9" s="70"/>
      <c r="C9" s="70"/>
      <c r="D9" s="70"/>
      <c r="J9" s="85" t="s">
        <v>66</v>
      </c>
      <c r="K9" s="85"/>
      <c r="L9" s="85"/>
      <c r="N9" s="86" t="s">
        <v>66</v>
      </c>
    </row>
    <row r="10" spans="1:16" s="14" customFormat="1" ht="15.75">
      <c r="A10" s="87"/>
      <c r="B10" s="87"/>
      <c r="C10" s="87"/>
      <c r="D10" s="87"/>
      <c r="F10" s="88" t="s">
        <v>67</v>
      </c>
      <c r="H10" s="88" t="s">
        <v>68</v>
      </c>
      <c r="I10" s="89"/>
      <c r="J10" s="14" t="s">
        <v>69</v>
      </c>
      <c r="L10" s="14" t="s">
        <v>70</v>
      </c>
      <c r="M10" s="42"/>
      <c r="N10" s="88" t="s">
        <v>71</v>
      </c>
      <c r="P10" s="88"/>
    </row>
    <row r="11" spans="1:16" s="14" customFormat="1" ht="15.75">
      <c r="A11" s="87"/>
      <c r="B11" s="87"/>
      <c r="C11" s="87"/>
      <c r="D11" s="87" t="s">
        <v>4</v>
      </c>
      <c r="F11" s="88" t="s">
        <v>72</v>
      </c>
      <c r="H11" s="88" t="s">
        <v>73</v>
      </c>
      <c r="I11" s="89"/>
      <c r="J11" s="88" t="s">
        <v>74</v>
      </c>
      <c r="K11" s="88"/>
      <c r="L11" s="88" t="s">
        <v>74</v>
      </c>
      <c r="M11" s="89"/>
      <c r="N11" s="88" t="s">
        <v>75</v>
      </c>
      <c r="P11" s="88" t="s">
        <v>76</v>
      </c>
    </row>
    <row r="12" spans="1:16" ht="15.75">
      <c r="A12" s="87"/>
      <c r="B12" s="90"/>
      <c r="C12" s="90"/>
      <c r="D12" s="90"/>
      <c r="F12" s="88" t="s">
        <v>77</v>
      </c>
      <c r="H12" s="88" t="s">
        <v>77</v>
      </c>
      <c r="I12" s="89"/>
      <c r="J12" s="88" t="s">
        <v>77</v>
      </c>
      <c r="K12" s="88"/>
      <c r="L12" s="88" t="s">
        <v>77</v>
      </c>
      <c r="M12" s="91"/>
      <c r="N12" s="88" t="s">
        <v>77</v>
      </c>
      <c r="P12" s="88" t="s">
        <v>77</v>
      </c>
    </row>
    <row r="13" spans="1:16" ht="15.75">
      <c r="A13" s="87"/>
      <c r="B13" s="87"/>
      <c r="C13" s="87"/>
      <c r="D13" s="87"/>
      <c r="F13" s="92"/>
      <c r="G13" s="93"/>
      <c r="H13" s="92"/>
      <c r="I13" s="94"/>
      <c r="J13" s="93"/>
      <c r="K13" s="93"/>
      <c r="L13" s="93"/>
      <c r="M13" s="79"/>
      <c r="N13" s="92"/>
      <c r="O13" s="93"/>
      <c r="P13" s="93"/>
    </row>
    <row r="14" spans="1:16" ht="15.75">
      <c r="A14" s="87"/>
      <c r="B14" s="95" t="s">
        <v>78</v>
      </c>
      <c r="C14" s="96"/>
      <c r="D14" s="87"/>
      <c r="F14" s="92"/>
      <c r="G14" s="93"/>
      <c r="H14" s="92"/>
      <c r="I14" s="94"/>
      <c r="J14" s="93"/>
      <c r="K14" s="93"/>
      <c r="L14" s="93"/>
      <c r="M14" s="79"/>
      <c r="N14" s="92"/>
      <c r="O14" s="93"/>
      <c r="P14" s="93"/>
    </row>
    <row r="15" spans="1:16" ht="15.75">
      <c r="A15" s="87"/>
      <c r="B15" s="69"/>
      <c r="C15" s="69"/>
      <c r="D15" s="87"/>
      <c r="F15" s="97"/>
      <c r="G15" s="98"/>
      <c r="H15" s="97"/>
      <c r="I15" s="99"/>
      <c r="J15" s="98"/>
      <c r="K15" s="98"/>
      <c r="L15" s="98"/>
      <c r="M15" s="100"/>
      <c r="N15" s="97"/>
      <c r="O15" s="98"/>
      <c r="P15" s="98"/>
    </row>
    <row r="16" spans="2:16" ht="15.75" hidden="1">
      <c r="B16" s="101" t="s">
        <v>79</v>
      </c>
      <c r="C16" s="101"/>
      <c r="E16" s="102"/>
      <c r="F16" s="98">
        <f>'[1]Gp-Equity Coy1-8'!AE15</f>
        <v>67867</v>
      </c>
      <c r="G16" s="98"/>
      <c r="H16" s="98" t="e">
        <f>'[1]Gp-Equity Coy1-8'!AE31</f>
        <v>#REF!</v>
      </c>
      <c r="I16" s="100"/>
      <c r="J16" s="98">
        <f>'[1]Gp-Equity Coy1-8'!AE85</f>
        <v>2766</v>
      </c>
      <c r="K16" s="98"/>
      <c r="L16" s="98"/>
      <c r="M16" s="100"/>
      <c r="N16" s="98">
        <f>'[1]Gp-Equity Coy1-8'!AE96</f>
        <v>0</v>
      </c>
      <c r="O16" s="98"/>
      <c r="P16" s="98" t="e">
        <f>SUM(F16:N16)</f>
        <v>#REF!</v>
      </c>
    </row>
    <row r="17" spans="2:16" ht="15.75" hidden="1">
      <c r="B17" s="41" t="s">
        <v>80</v>
      </c>
      <c r="E17" s="102"/>
      <c r="F17" s="103"/>
      <c r="G17" s="98"/>
      <c r="H17" s="103"/>
      <c r="I17" s="100"/>
      <c r="J17" s="103"/>
      <c r="K17" s="100"/>
      <c r="L17" s="100"/>
      <c r="M17" s="100"/>
      <c r="N17" s="103">
        <f>'[1]Gp-Equity Coy1-8'!AE97</f>
        <v>0</v>
      </c>
      <c r="O17" s="98"/>
      <c r="P17" s="103">
        <f>SUM(F17:O17)</f>
        <v>0</v>
      </c>
    </row>
    <row r="18" spans="2:16" ht="15.75" hidden="1">
      <c r="B18" s="104" t="s">
        <v>81</v>
      </c>
      <c r="C18" s="104"/>
      <c r="D18" s="104"/>
      <c r="E18" s="102"/>
      <c r="F18" s="100">
        <f>SUM(F16:F17)</f>
        <v>67867</v>
      </c>
      <c r="G18" s="98"/>
      <c r="H18" s="100" t="e">
        <f>SUM(H16:H17)</f>
        <v>#REF!</v>
      </c>
      <c r="I18" s="100"/>
      <c r="J18" s="100">
        <f>SUM(J16:J17)</f>
        <v>2766</v>
      </c>
      <c r="K18" s="100"/>
      <c r="L18" s="100"/>
      <c r="M18" s="100"/>
      <c r="N18" s="100">
        <f>SUM(N16:N17)</f>
        <v>0</v>
      </c>
      <c r="O18" s="98"/>
      <c r="P18" s="100" t="e">
        <f>SUM(P16:P17)</f>
        <v>#REF!</v>
      </c>
    </row>
    <row r="19" spans="2:16" ht="6" customHeight="1" hidden="1">
      <c r="B19" s="104"/>
      <c r="C19" s="104"/>
      <c r="D19" s="104"/>
      <c r="E19" s="102"/>
      <c r="F19" s="100"/>
      <c r="G19" s="98"/>
      <c r="H19" s="98"/>
      <c r="I19" s="100"/>
      <c r="J19" s="98"/>
      <c r="K19" s="98"/>
      <c r="L19" s="98"/>
      <c r="M19" s="100"/>
      <c r="N19" s="98"/>
      <c r="O19" s="98"/>
      <c r="P19" s="98"/>
    </row>
    <row r="20" spans="2:16" ht="15.75" hidden="1">
      <c r="B20" s="41" t="s">
        <v>82</v>
      </c>
      <c r="E20" s="102"/>
      <c r="F20" s="100" t="e">
        <f>'[1]Gp-Equity Coy1-8'!AE13</f>
        <v>#REF!</v>
      </c>
      <c r="G20" s="98"/>
      <c r="H20" s="98" t="e">
        <f>'[1]Gp-Equity Coy1-8'!AE32</f>
        <v>#REF!</v>
      </c>
      <c r="I20" s="100"/>
      <c r="J20" s="98">
        <f>'[1]Gp-Equity Coy1-8'!AE86</f>
        <v>-2570</v>
      </c>
      <c r="K20" s="98"/>
      <c r="L20" s="98"/>
      <c r="M20" s="100"/>
      <c r="N20" s="98"/>
      <c r="O20" s="98"/>
      <c r="P20" s="98" t="e">
        <f aca="true" t="shared" si="0" ref="P20:P28">SUM(F20:N20)</f>
        <v>#REF!</v>
      </c>
    </row>
    <row r="21" spans="5:16" ht="3" customHeight="1" hidden="1">
      <c r="E21" s="102"/>
      <c r="F21" s="100"/>
      <c r="G21" s="98"/>
      <c r="H21" s="98"/>
      <c r="I21" s="100"/>
      <c r="J21" s="98"/>
      <c r="K21" s="98"/>
      <c r="L21" s="98"/>
      <c r="M21" s="100"/>
      <c r="N21" s="98"/>
      <c r="O21" s="98"/>
      <c r="P21" s="98">
        <f t="shared" si="0"/>
        <v>0</v>
      </c>
    </row>
    <row r="22" spans="2:16" ht="15.75" hidden="1">
      <c r="B22" s="41" t="s">
        <v>83</v>
      </c>
      <c r="E22" s="102"/>
      <c r="F22" s="100"/>
      <c r="G22" s="98"/>
      <c r="H22" s="98" t="e">
        <f>'[1]Gp-Equity Coy1-8'!AE33</f>
        <v>#REF!</v>
      </c>
      <c r="I22" s="100"/>
      <c r="J22" s="98"/>
      <c r="K22" s="98"/>
      <c r="L22" s="98"/>
      <c r="M22" s="100"/>
      <c r="N22" s="98"/>
      <c r="O22" s="98"/>
      <c r="P22" s="98" t="e">
        <f t="shared" si="0"/>
        <v>#REF!</v>
      </c>
    </row>
    <row r="23" spans="2:16" ht="15.75" hidden="1">
      <c r="B23" s="41" t="s">
        <v>84</v>
      </c>
      <c r="E23" s="102"/>
      <c r="F23" s="100"/>
      <c r="G23" s="98"/>
      <c r="H23" s="98" t="e">
        <f>'[1]Gp-Equity Coy1-8'!AE34</f>
        <v>#REF!</v>
      </c>
      <c r="I23" s="100"/>
      <c r="J23" s="98"/>
      <c r="K23" s="98"/>
      <c r="L23" s="98"/>
      <c r="M23" s="100"/>
      <c r="N23" s="98"/>
      <c r="O23" s="98"/>
      <c r="P23" s="98" t="e">
        <f t="shared" si="0"/>
        <v>#REF!</v>
      </c>
    </row>
    <row r="24" spans="2:16" ht="15.75" hidden="1">
      <c r="B24" s="41" t="s">
        <v>85</v>
      </c>
      <c r="E24" s="102"/>
      <c r="F24" s="100"/>
      <c r="G24" s="98"/>
      <c r="H24" s="98"/>
      <c r="I24" s="100"/>
      <c r="J24" s="98"/>
      <c r="K24" s="98"/>
      <c r="L24" s="98"/>
      <c r="M24" s="100"/>
      <c r="N24" s="98"/>
      <c r="O24" s="98"/>
      <c r="P24" s="98">
        <f t="shared" si="0"/>
        <v>0</v>
      </c>
    </row>
    <row r="25" spans="2:16" ht="15.75" hidden="1">
      <c r="B25" s="41" t="s">
        <v>86</v>
      </c>
      <c r="E25" s="102"/>
      <c r="F25" s="100"/>
      <c r="G25" s="98"/>
      <c r="H25" s="98"/>
      <c r="I25" s="100"/>
      <c r="J25" s="98"/>
      <c r="K25" s="98"/>
      <c r="L25" s="98"/>
      <c r="M25" s="100"/>
      <c r="N25" s="98"/>
      <c r="O25" s="98"/>
      <c r="P25" s="98">
        <f t="shared" si="0"/>
        <v>0</v>
      </c>
    </row>
    <row r="26" spans="2:16" ht="15.75" hidden="1">
      <c r="B26" s="41" t="s">
        <v>87</v>
      </c>
      <c r="E26" s="102"/>
      <c r="F26" s="100"/>
      <c r="G26" s="98"/>
      <c r="H26" s="98"/>
      <c r="I26" s="100"/>
      <c r="J26" s="98"/>
      <c r="K26" s="98"/>
      <c r="L26" s="98"/>
      <c r="M26" s="100"/>
      <c r="N26" s="98"/>
      <c r="O26" s="98"/>
      <c r="P26" s="98">
        <f t="shared" si="0"/>
        <v>0</v>
      </c>
    </row>
    <row r="27" spans="2:16" ht="15.75" hidden="1">
      <c r="B27" s="41" t="s">
        <v>88</v>
      </c>
      <c r="E27" s="102"/>
      <c r="F27" s="100"/>
      <c r="G27" s="98"/>
      <c r="H27" s="98"/>
      <c r="I27" s="100"/>
      <c r="J27" s="98"/>
      <c r="K27" s="98"/>
      <c r="L27" s="98"/>
      <c r="M27" s="100"/>
      <c r="N27" s="98">
        <f>'[1]Gp-Equity Coy1-8'!AE99</f>
        <v>0</v>
      </c>
      <c r="O27" s="98"/>
      <c r="P27" s="98">
        <f t="shared" si="0"/>
        <v>0</v>
      </c>
    </row>
    <row r="28" spans="2:16" ht="15.75" hidden="1">
      <c r="B28" s="41" t="s">
        <v>89</v>
      </c>
      <c r="E28" s="102"/>
      <c r="F28" s="100"/>
      <c r="G28" s="98"/>
      <c r="H28" s="98"/>
      <c r="I28" s="100"/>
      <c r="J28" s="98"/>
      <c r="K28" s="98"/>
      <c r="L28" s="98"/>
      <c r="M28" s="100"/>
      <c r="N28" s="98">
        <f>'[1]Gp-Equity Coy1-8'!AE100</f>
        <v>0</v>
      </c>
      <c r="O28" s="98"/>
      <c r="P28" s="98">
        <f t="shared" si="0"/>
        <v>0</v>
      </c>
    </row>
    <row r="29" spans="5:16" ht="15.75" hidden="1">
      <c r="E29" s="102"/>
      <c r="F29" s="100"/>
      <c r="G29" s="98"/>
      <c r="H29" s="98"/>
      <c r="I29" s="100"/>
      <c r="J29" s="98"/>
      <c r="K29" s="98"/>
      <c r="L29" s="98"/>
      <c r="M29" s="100"/>
      <c r="N29" s="98"/>
      <c r="O29" s="98"/>
      <c r="P29" s="98"/>
    </row>
    <row r="30" spans="2:16" ht="15.75" hidden="1">
      <c r="B30" s="41" t="s">
        <v>90</v>
      </c>
      <c r="E30" s="102"/>
      <c r="F30" s="100"/>
      <c r="G30" s="98"/>
      <c r="H30" s="98"/>
      <c r="I30" s="100"/>
      <c r="J30" s="98"/>
      <c r="K30" s="98"/>
      <c r="L30" s="98"/>
      <c r="M30" s="100"/>
      <c r="N30" s="98">
        <f>'[1]Gp-Equity Coy1-8'!AE101</f>
        <v>0</v>
      </c>
      <c r="O30" s="98"/>
      <c r="P30" s="98">
        <f>SUM(F30:N30)</f>
        <v>0</v>
      </c>
    </row>
    <row r="31" spans="2:16" ht="15.75" hidden="1">
      <c r="B31" s="41" t="s">
        <v>91</v>
      </c>
      <c r="E31" s="102"/>
      <c r="F31" s="100"/>
      <c r="G31" s="98"/>
      <c r="H31" s="98"/>
      <c r="I31" s="100"/>
      <c r="J31" s="98"/>
      <c r="K31" s="98"/>
      <c r="L31" s="98"/>
      <c r="M31" s="100"/>
      <c r="N31" s="98">
        <f>'[1]Gp-Equity Coy1-8'!AE102</f>
        <v>0</v>
      </c>
      <c r="O31" s="98"/>
      <c r="P31" s="98">
        <f>SUM(F31:N31)</f>
        <v>0</v>
      </c>
    </row>
    <row r="32" spans="5:16" ht="15.75" hidden="1">
      <c r="E32" s="102"/>
      <c r="F32" s="103"/>
      <c r="G32" s="98"/>
      <c r="H32" s="103"/>
      <c r="I32" s="100"/>
      <c r="J32" s="103"/>
      <c r="K32" s="100"/>
      <c r="L32" s="100"/>
      <c r="M32" s="100"/>
      <c r="N32" s="103"/>
      <c r="O32" s="98"/>
      <c r="P32" s="103"/>
    </row>
    <row r="33" spans="2:16" ht="15.75">
      <c r="B33" s="105" t="s">
        <v>92</v>
      </c>
      <c r="E33" s="102"/>
      <c r="F33" s="100">
        <v>87958</v>
      </c>
      <c r="G33" s="98"/>
      <c r="H33" s="100">
        <v>0</v>
      </c>
      <c r="I33" s="100"/>
      <c r="J33" s="100">
        <v>2766</v>
      </c>
      <c r="K33" s="100"/>
      <c r="L33" s="100"/>
      <c r="M33" s="100"/>
      <c r="N33" s="100">
        <v>17595</v>
      </c>
      <c r="O33" s="98"/>
      <c r="P33" s="100">
        <f>SUM(F33,H33,J33,N33,L33)</f>
        <v>108319</v>
      </c>
    </row>
    <row r="34" spans="2:16" ht="15.75">
      <c r="B34" s="106" t="s">
        <v>93</v>
      </c>
      <c r="E34" s="102"/>
      <c r="F34" s="103"/>
      <c r="G34" s="98"/>
      <c r="H34" s="103"/>
      <c r="I34" s="100"/>
      <c r="J34" s="103">
        <v>-2570</v>
      </c>
      <c r="K34" s="100"/>
      <c r="L34" s="103"/>
      <c r="M34" s="100"/>
      <c r="N34" s="103">
        <v>520</v>
      </c>
      <c r="O34" s="98"/>
      <c r="P34" s="103">
        <f>SUM(F34,H34,J34,N34,L34)</f>
        <v>-2050</v>
      </c>
    </row>
    <row r="35" spans="2:16" ht="15.75">
      <c r="B35" s="105" t="s">
        <v>81</v>
      </c>
      <c r="E35" s="102"/>
      <c r="F35" s="100">
        <f>SUM(F33:F34)</f>
        <v>87958</v>
      </c>
      <c r="G35" s="98"/>
      <c r="H35" s="100">
        <f>SUM(H33:H34)</f>
        <v>0</v>
      </c>
      <c r="I35" s="98"/>
      <c r="J35" s="100">
        <f>SUM(J33:J34)</f>
        <v>196</v>
      </c>
      <c r="K35" s="100"/>
      <c r="L35" s="100">
        <f>SUM(L33:L34)</f>
        <v>0</v>
      </c>
      <c r="M35" s="98"/>
      <c r="N35" s="100">
        <f>SUM(N33:N34)</f>
        <v>18115</v>
      </c>
      <c r="O35" s="98"/>
      <c r="P35" s="100">
        <f>SUM(P33:P34)</f>
        <v>106269</v>
      </c>
    </row>
    <row r="36" spans="5:16" ht="15" customHeight="1" hidden="1">
      <c r="E36" s="102"/>
      <c r="F36" s="100"/>
      <c r="G36" s="98"/>
      <c r="H36" s="98"/>
      <c r="I36" s="100"/>
      <c r="J36" s="98"/>
      <c r="K36" s="98"/>
      <c r="L36" s="98"/>
      <c r="M36" s="100"/>
      <c r="N36" s="98"/>
      <c r="O36" s="98"/>
      <c r="P36" s="98"/>
    </row>
    <row r="37" spans="2:16" ht="15.75" hidden="1">
      <c r="B37" s="41" t="s">
        <v>80</v>
      </c>
      <c r="E37" s="102"/>
      <c r="F37" s="103"/>
      <c r="G37" s="98"/>
      <c r="H37" s="103"/>
      <c r="I37" s="100"/>
      <c r="J37" s="103"/>
      <c r="K37" s="100"/>
      <c r="L37" s="100"/>
      <c r="M37" s="100"/>
      <c r="N37" s="103"/>
      <c r="O37" s="98"/>
      <c r="P37" s="103">
        <f>SUM(F37:N37)</f>
        <v>0</v>
      </c>
    </row>
    <row r="38" spans="2:16" ht="15.75" hidden="1">
      <c r="B38" s="104" t="s">
        <v>81</v>
      </c>
      <c r="C38" s="104"/>
      <c r="D38" s="104"/>
      <c r="E38" s="102"/>
      <c r="F38" s="100">
        <f>SUM(F35:F37)</f>
        <v>87958</v>
      </c>
      <c r="G38" s="98"/>
      <c r="H38" s="100">
        <f>SUM(H35:H37)</f>
        <v>0</v>
      </c>
      <c r="I38" s="98"/>
      <c r="J38" s="100">
        <f>SUM(J35:J37)</f>
        <v>196</v>
      </c>
      <c r="K38" s="100"/>
      <c r="L38" s="100"/>
      <c r="M38" s="98"/>
      <c r="N38" s="100">
        <f>SUM(N35:N37)</f>
        <v>18115</v>
      </c>
      <c r="O38" s="98"/>
      <c r="P38" s="100">
        <f>SUM(P35:P37)</f>
        <v>106269</v>
      </c>
    </row>
    <row r="39" spans="2:16" ht="15.75" hidden="1">
      <c r="B39" s="104"/>
      <c r="C39" s="104"/>
      <c r="D39" s="104"/>
      <c r="E39" s="102"/>
      <c r="F39" s="100"/>
      <c r="G39" s="98"/>
      <c r="H39" s="98"/>
      <c r="I39" s="100"/>
      <c r="J39" s="98"/>
      <c r="K39" s="98"/>
      <c r="L39" s="98"/>
      <c r="M39" s="100"/>
      <c r="N39" s="98"/>
      <c r="O39" s="98"/>
      <c r="P39" s="98"/>
    </row>
    <row r="40" spans="2:16" ht="15.75" hidden="1">
      <c r="B40" s="41" t="s">
        <v>94</v>
      </c>
      <c r="E40" s="102"/>
      <c r="F40" s="100"/>
      <c r="G40" s="98"/>
      <c r="H40" s="98">
        <v>0</v>
      </c>
      <c r="I40" s="100"/>
      <c r="J40" s="98"/>
      <c r="K40" s="98"/>
      <c r="L40" s="98"/>
      <c r="M40" s="100"/>
      <c r="N40" s="98">
        <v>0</v>
      </c>
      <c r="O40" s="98"/>
      <c r="P40" s="100">
        <f>SUM(F40,H40,J40,N40)</f>
        <v>0</v>
      </c>
    </row>
    <row r="41" spans="5:16" ht="15.75" hidden="1">
      <c r="E41" s="102"/>
      <c r="F41" s="100"/>
      <c r="G41" s="98"/>
      <c r="H41" s="98"/>
      <c r="I41" s="100"/>
      <c r="J41" s="98"/>
      <c r="K41" s="98"/>
      <c r="L41" s="98"/>
      <c r="M41" s="100"/>
      <c r="N41" s="98"/>
      <c r="O41" s="98"/>
      <c r="P41" s="98"/>
    </row>
    <row r="42" spans="2:16" ht="15.75" hidden="1">
      <c r="B42" s="41" t="s">
        <v>95</v>
      </c>
      <c r="E42" s="102"/>
      <c r="F42" s="100">
        <f>'[1]Gp-Equity Coy1-8'!D19</f>
        <v>0</v>
      </c>
      <c r="G42" s="98"/>
      <c r="H42" s="98">
        <v>0</v>
      </c>
      <c r="I42" s="100"/>
      <c r="J42" s="98">
        <v>0</v>
      </c>
      <c r="K42" s="98"/>
      <c r="L42" s="98"/>
      <c r="M42" s="100"/>
      <c r="N42" s="98">
        <v>0</v>
      </c>
      <c r="O42" s="98"/>
      <c r="P42" s="100">
        <f>SUM(F42,H42,J42,N42)</f>
        <v>0</v>
      </c>
    </row>
    <row r="43" spans="5:16" ht="15.75" hidden="1">
      <c r="E43" s="102"/>
      <c r="F43" s="100"/>
      <c r="G43" s="98"/>
      <c r="H43" s="98"/>
      <c r="I43" s="100"/>
      <c r="J43" s="98"/>
      <c r="K43" s="98"/>
      <c r="L43" s="98"/>
      <c r="M43" s="100"/>
      <c r="N43" s="98"/>
      <c r="O43" s="98"/>
      <c r="P43" s="98"/>
    </row>
    <row r="44" spans="2:16" ht="15.75" hidden="1">
      <c r="B44" s="41" t="s">
        <v>96</v>
      </c>
      <c r="E44" s="102"/>
      <c r="F44" s="100">
        <f>'[1]Gp-Equity Coy1-8'!D21</f>
        <v>0</v>
      </c>
      <c r="G44" s="98"/>
      <c r="H44" s="98"/>
      <c r="I44" s="100"/>
      <c r="J44" s="98">
        <v>0</v>
      </c>
      <c r="K44" s="98"/>
      <c r="L44" s="98"/>
      <c r="M44" s="100"/>
      <c r="N44" s="98"/>
      <c r="O44" s="98"/>
      <c r="P44" s="100">
        <f>SUM(F44,H44,J44,N44)</f>
        <v>0</v>
      </c>
    </row>
    <row r="45" spans="2:16" ht="15.75" hidden="1">
      <c r="B45" s="41" t="s">
        <v>84</v>
      </c>
      <c r="E45" s="102"/>
      <c r="F45" s="100"/>
      <c r="G45" s="98"/>
      <c r="H45" s="98"/>
      <c r="I45" s="100"/>
      <c r="J45" s="98"/>
      <c r="K45" s="98"/>
      <c r="L45" s="98"/>
      <c r="M45" s="100"/>
      <c r="N45" s="98"/>
      <c r="O45" s="98"/>
      <c r="P45" s="98">
        <f aca="true" t="shared" si="1" ref="P45:P50">SUM(F45:N45)</f>
        <v>0</v>
      </c>
    </row>
    <row r="46" spans="2:16" ht="15.75" hidden="1">
      <c r="B46" s="41" t="s">
        <v>85</v>
      </c>
      <c r="E46" s="102"/>
      <c r="F46" s="100"/>
      <c r="G46" s="98"/>
      <c r="H46" s="98"/>
      <c r="I46" s="100"/>
      <c r="J46" s="98"/>
      <c r="K46" s="98"/>
      <c r="L46" s="98"/>
      <c r="M46" s="100"/>
      <c r="N46" s="98"/>
      <c r="O46" s="98"/>
      <c r="P46" s="98">
        <f t="shared" si="1"/>
        <v>0</v>
      </c>
    </row>
    <row r="47" spans="2:16" ht="15.75" hidden="1">
      <c r="B47" s="41" t="s">
        <v>86</v>
      </c>
      <c r="E47" s="102"/>
      <c r="F47" s="100"/>
      <c r="G47" s="98"/>
      <c r="H47" s="98"/>
      <c r="I47" s="100"/>
      <c r="J47" s="98"/>
      <c r="K47" s="98"/>
      <c r="L47" s="98"/>
      <c r="M47" s="100"/>
      <c r="N47" s="98"/>
      <c r="O47" s="98"/>
      <c r="P47" s="98">
        <f t="shared" si="1"/>
        <v>0</v>
      </c>
    </row>
    <row r="48" spans="2:16" ht="15.75" hidden="1">
      <c r="B48" s="41" t="s">
        <v>87</v>
      </c>
      <c r="E48" s="102"/>
      <c r="F48" s="100"/>
      <c r="G48" s="98"/>
      <c r="H48" s="98"/>
      <c r="I48" s="100"/>
      <c r="J48" s="98"/>
      <c r="K48" s="98"/>
      <c r="L48" s="98"/>
      <c r="M48" s="100"/>
      <c r="N48" s="98"/>
      <c r="O48" s="98"/>
      <c r="P48" s="98">
        <f t="shared" si="1"/>
        <v>0</v>
      </c>
    </row>
    <row r="49" spans="2:16" ht="15.75" hidden="1">
      <c r="B49" s="41" t="s">
        <v>88</v>
      </c>
      <c r="E49" s="102"/>
      <c r="F49" s="100"/>
      <c r="G49" s="98"/>
      <c r="H49" s="98"/>
      <c r="I49" s="100"/>
      <c r="J49" s="98"/>
      <c r="K49" s="98"/>
      <c r="L49" s="98"/>
      <c r="M49" s="100"/>
      <c r="N49" s="98"/>
      <c r="O49" s="98"/>
      <c r="P49" s="98">
        <f t="shared" si="1"/>
        <v>0</v>
      </c>
    </row>
    <row r="50" spans="2:16" ht="15.75" hidden="1">
      <c r="B50" s="41" t="s">
        <v>89</v>
      </c>
      <c r="E50" s="102"/>
      <c r="F50" s="100"/>
      <c r="G50" s="98"/>
      <c r="H50" s="98"/>
      <c r="I50" s="100"/>
      <c r="J50" s="98"/>
      <c r="K50" s="98"/>
      <c r="L50" s="98"/>
      <c r="M50" s="100"/>
      <c r="N50" s="98"/>
      <c r="O50" s="98"/>
      <c r="P50" s="98">
        <f t="shared" si="1"/>
        <v>0</v>
      </c>
    </row>
    <row r="51" spans="5:16" ht="10.5" customHeight="1">
      <c r="E51" s="102"/>
      <c r="F51" s="100"/>
      <c r="G51" s="98"/>
      <c r="H51" s="98"/>
      <c r="I51" s="100"/>
      <c r="J51" s="98"/>
      <c r="K51" s="98"/>
      <c r="L51" s="98"/>
      <c r="M51" s="100"/>
      <c r="N51" s="98"/>
      <c r="O51" s="98"/>
      <c r="P51" s="98"/>
    </row>
    <row r="52" spans="2:16" ht="15.75">
      <c r="B52" s="41" t="s">
        <v>90</v>
      </c>
      <c r="E52" s="102"/>
      <c r="F52" s="100">
        <v>0</v>
      </c>
      <c r="G52" s="98"/>
      <c r="H52" s="98">
        <v>0</v>
      </c>
      <c r="I52" s="100"/>
      <c r="J52" s="98">
        <v>0</v>
      </c>
      <c r="K52" s="98"/>
      <c r="L52" s="98"/>
      <c r="M52" s="100"/>
      <c r="N52" s="98">
        <f>'[1]Gp-P&amp;L '!AA68</f>
        <v>15388</v>
      </c>
      <c r="O52" s="98"/>
      <c r="P52" s="100">
        <f>SUM(F52,H52,J52,N52,L52)</f>
        <v>15388</v>
      </c>
    </row>
    <row r="53" spans="5:16" ht="9.75" customHeight="1">
      <c r="E53" s="102"/>
      <c r="F53" s="100"/>
      <c r="G53" s="98"/>
      <c r="H53" s="98"/>
      <c r="I53" s="100"/>
      <c r="J53" s="98"/>
      <c r="K53" s="98"/>
      <c r="L53" s="98"/>
      <c r="M53" s="100"/>
      <c r="N53" s="98"/>
      <c r="O53" s="98"/>
      <c r="P53" s="100"/>
    </row>
    <row r="54" spans="2:16" ht="15.75">
      <c r="B54" s="41" t="s">
        <v>91</v>
      </c>
      <c r="E54" s="102"/>
      <c r="F54" s="100">
        <v>0</v>
      </c>
      <c r="G54" s="98"/>
      <c r="H54" s="98">
        <v>0</v>
      </c>
      <c r="I54" s="100"/>
      <c r="J54" s="98">
        <v>0</v>
      </c>
      <c r="K54" s="98"/>
      <c r="L54" s="98"/>
      <c r="M54" s="100"/>
      <c r="N54" s="98">
        <v>-8796</v>
      </c>
      <c r="O54" s="98"/>
      <c r="P54" s="98">
        <f>SUM(F54,H54,J54,N54,L54)</f>
        <v>-8796</v>
      </c>
    </row>
    <row r="55" spans="5:16" ht="9.75" customHeight="1">
      <c r="E55" s="102"/>
      <c r="F55" s="103"/>
      <c r="G55" s="98"/>
      <c r="H55" s="103"/>
      <c r="I55" s="100"/>
      <c r="J55" s="103"/>
      <c r="K55" s="100"/>
      <c r="L55" s="100"/>
      <c r="M55" s="100"/>
      <c r="N55" s="103"/>
      <c r="O55" s="98"/>
      <c r="P55" s="103"/>
    </row>
    <row r="56" spans="2:17" ht="16.5" thickBot="1">
      <c r="B56" s="101" t="s">
        <v>97</v>
      </c>
      <c r="E56" s="102"/>
      <c r="F56" s="107">
        <f>SUM(F38:F55)</f>
        <v>87958</v>
      </c>
      <c r="G56" s="100"/>
      <c r="H56" s="107">
        <f>SUM(H38:H55)</f>
        <v>0</v>
      </c>
      <c r="I56" s="100"/>
      <c r="J56" s="107">
        <f>SUM(J38:J55)</f>
        <v>196</v>
      </c>
      <c r="K56" s="100"/>
      <c r="L56" s="107">
        <f>SUM(L38:L55)</f>
        <v>0</v>
      </c>
      <c r="M56" s="100"/>
      <c r="N56" s="107">
        <f>SUM(N38:N55)</f>
        <v>24707</v>
      </c>
      <c r="O56" s="100"/>
      <c r="P56" s="107">
        <f>SUM(F56:O56)</f>
        <v>112861</v>
      </c>
      <c r="Q56" s="108"/>
    </row>
    <row r="57" spans="2:17" ht="16.5" thickTop="1">
      <c r="B57" s="101"/>
      <c r="E57" s="102"/>
      <c r="F57" s="100"/>
      <c r="G57" s="98"/>
      <c r="H57" s="100"/>
      <c r="I57" s="100"/>
      <c r="J57" s="100"/>
      <c r="K57" s="100"/>
      <c r="L57" s="100"/>
      <c r="M57" s="100"/>
      <c r="N57" s="100"/>
      <c r="O57" s="98"/>
      <c r="P57" s="100"/>
      <c r="Q57" s="108"/>
    </row>
    <row r="58" spans="2:16" ht="15.75">
      <c r="B58" s="105" t="s">
        <v>98</v>
      </c>
      <c r="E58" s="102"/>
      <c r="F58" s="100">
        <v>87958</v>
      </c>
      <c r="G58" s="98"/>
      <c r="H58" s="100">
        <v>0</v>
      </c>
      <c r="I58" s="100"/>
      <c r="J58" s="100">
        <v>2766</v>
      </c>
      <c r="K58" s="100"/>
      <c r="L58" s="100"/>
      <c r="M58" s="100"/>
      <c r="N58" s="100">
        <f>24187-49</f>
        <v>24138</v>
      </c>
      <c r="O58" s="98"/>
      <c r="P58" s="100">
        <f>SUM(F58,H58,J58,N58,L58)</f>
        <v>114862</v>
      </c>
    </row>
    <row r="59" spans="2:16" ht="15.75">
      <c r="B59" s="106" t="s">
        <v>93</v>
      </c>
      <c r="E59" s="102"/>
      <c r="F59" s="103"/>
      <c r="G59" s="98"/>
      <c r="H59" s="103"/>
      <c r="I59" s="100"/>
      <c r="J59" s="103">
        <v>-2570</v>
      </c>
      <c r="K59" s="100"/>
      <c r="L59" s="103"/>
      <c r="M59" s="100"/>
      <c r="N59" s="103">
        <f>520+49</f>
        <v>569</v>
      </c>
      <c r="O59" s="98"/>
      <c r="P59" s="103">
        <f>SUM(F59,H59,J59,N59,L59)</f>
        <v>-2001</v>
      </c>
    </row>
    <row r="60" spans="2:16" ht="15.75">
      <c r="B60" s="105" t="s">
        <v>81</v>
      </c>
      <c r="E60" s="102"/>
      <c r="F60" s="100">
        <f>SUM(F58:F59)</f>
        <v>87958</v>
      </c>
      <c r="G60" s="98"/>
      <c r="H60" s="100">
        <f>SUM(H58:H59)</f>
        <v>0</v>
      </c>
      <c r="I60" s="98"/>
      <c r="J60" s="100">
        <f>SUM(J58:J59)</f>
        <v>196</v>
      </c>
      <c r="K60" s="100"/>
      <c r="L60" s="100">
        <f>SUM(L58:L59)</f>
        <v>0</v>
      </c>
      <c r="M60" s="98"/>
      <c r="N60" s="100">
        <f>SUM(N58:N59)</f>
        <v>24707</v>
      </c>
      <c r="O60" s="98"/>
      <c r="P60" s="100">
        <f>SUM(P58:P59)</f>
        <v>112861</v>
      </c>
    </row>
    <row r="61" spans="2:16" ht="9.75" customHeight="1">
      <c r="B61" s="105"/>
      <c r="E61" s="102"/>
      <c r="F61" s="100"/>
      <c r="G61" s="98"/>
      <c r="H61" s="100"/>
      <c r="I61" s="98"/>
      <c r="J61" s="100"/>
      <c r="K61" s="100"/>
      <c r="L61" s="100"/>
      <c r="M61" s="98"/>
      <c r="N61" s="100"/>
      <c r="O61" s="98"/>
      <c r="P61" s="100"/>
    </row>
    <row r="62" spans="2:16" ht="15.75">
      <c r="B62" s="106" t="s">
        <v>99</v>
      </c>
      <c r="E62" s="102"/>
      <c r="F62" s="100"/>
      <c r="G62" s="98"/>
      <c r="H62" s="100"/>
      <c r="I62" s="98"/>
      <c r="J62" s="100"/>
      <c r="K62" s="100"/>
      <c r="L62" s="100"/>
      <c r="M62" s="98"/>
      <c r="N62" s="100"/>
      <c r="O62" s="98"/>
      <c r="P62" s="100"/>
    </row>
    <row r="63" spans="2:16" ht="15.75">
      <c r="B63" s="106" t="s">
        <v>100</v>
      </c>
      <c r="C63" s="109"/>
      <c r="D63" s="109"/>
      <c r="E63" s="109"/>
      <c r="F63" s="110">
        <v>6211</v>
      </c>
      <c r="G63" s="110"/>
      <c r="H63" s="110">
        <v>0</v>
      </c>
      <c r="I63" s="110"/>
      <c r="J63" s="110">
        <v>0</v>
      </c>
      <c r="K63" s="110"/>
      <c r="L63" s="110"/>
      <c r="M63" s="110"/>
      <c r="N63" s="111">
        <v>0</v>
      </c>
      <c r="O63" s="111"/>
      <c r="P63" s="100">
        <f>SUM(F63,H63,J63,N63,L63)</f>
        <v>6211</v>
      </c>
    </row>
    <row r="64" spans="2:16" ht="6" customHeight="1">
      <c r="B64" s="106"/>
      <c r="C64" s="109"/>
      <c r="D64" s="109"/>
      <c r="E64" s="109"/>
      <c r="F64" s="110"/>
      <c r="G64" s="110"/>
      <c r="H64" s="110"/>
      <c r="I64" s="110"/>
      <c r="J64" s="110"/>
      <c r="K64" s="110"/>
      <c r="L64" s="110"/>
      <c r="M64" s="110"/>
      <c r="N64" s="111"/>
      <c r="O64" s="111"/>
      <c r="P64" s="100"/>
    </row>
    <row r="65" spans="2:16" ht="15.75">
      <c r="B65" s="101" t="s">
        <v>101</v>
      </c>
      <c r="C65" s="109"/>
      <c r="D65" s="109"/>
      <c r="E65" s="109"/>
      <c r="F65" s="110"/>
      <c r="G65" s="110"/>
      <c r="H65" s="110"/>
      <c r="I65" s="110"/>
      <c r="J65" s="110"/>
      <c r="K65" s="110"/>
      <c r="L65" s="110"/>
      <c r="M65" s="110"/>
      <c r="N65" s="111"/>
      <c r="O65" s="111"/>
      <c r="P65" s="100"/>
    </row>
    <row r="66" spans="2:16" ht="15.75">
      <c r="B66" s="112" t="s">
        <v>102</v>
      </c>
      <c r="C66" s="109"/>
      <c r="D66" s="109"/>
      <c r="E66" s="109"/>
      <c r="F66" s="110"/>
      <c r="G66" s="110"/>
      <c r="H66" s="110"/>
      <c r="I66" s="110"/>
      <c r="J66" s="110"/>
      <c r="K66" s="110"/>
      <c r="L66" s="110"/>
      <c r="M66" s="110"/>
      <c r="N66" s="111"/>
      <c r="O66" s="111"/>
      <c r="P66" s="100"/>
    </row>
    <row r="67" spans="2:16" ht="6" customHeight="1">
      <c r="B67" s="106"/>
      <c r="C67" s="109"/>
      <c r="D67" s="109"/>
      <c r="E67" s="109"/>
      <c r="F67" s="110"/>
      <c r="G67" s="110"/>
      <c r="H67" s="110"/>
      <c r="I67" s="110"/>
      <c r="J67" s="110"/>
      <c r="K67" s="110"/>
      <c r="L67" s="110"/>
      <c r="M67" s="110"/>
      <c r="N67" s="111"/>
      <c r="O67" s="111"/>
      <c r="P67" s="100"/>
    </row>
    <row r="68" spans="2:16" ht="15.75">
      <c r="B68" s="106" t="s">
        <v>103</v>
      </c>
      <c r="C68" s="109"/>
      <c r="D68" s="109"/>
      <c r="E68" s="109"/>
      <c r="F68" s="110"/>
      <c r="G68" s="110"/>
      <c r="H68" s="110"/>
      <c r="I68" s="110"/>
      <c r="J68" s="110"/>
      <c r="K68" s="110"/>
      <c r="L68" s="110"/>
      <c r="M68" s="110"/>
      <c r="N68" s="111"/>
      <c r="O68" s="111"/>
      <c r="P68" s="100"/>
    </row>
    <row r="69" spans="2:16" ht="15.75">
      <c r="B69" s="113" t="s">
        <v>104</v>
      </c>
      <c r="C69" s="109"/>
      <c r="D69" s="109"/>
      <c r="E69" s="109"/>
      <c r="F69" s="110"/>
      <c r="G69" s="110"/>
      <c r="H69" s="110"/>
      <c r="I69" s="110"/>
      <c r="J69" s="110"/>
      <c r="K69" s="110"/>
      <c r="L69" s="110">
        <v>-582</v>
      </c>
      <c r="M69" s="110"/>
      <c r="N69" s="111"/>
      <c r="O69" s="111"/>
      <c r="P69" s="100">
        <f>SUM(F69,H69,J69,N69,L69)</f>
        <v>-582</v>
      </c>
    </row>
    <row r="70" spans="2:16" ht="9" customHeight="1">
      <c r="B70" s="106"/>
      <c r="C70" s="114"/>
      <c r="D70" s="109"/>
      <c r="E70" s="109"/>
      <c r="F70" s="110"/>
      <c r="G70" s="110"/>
      <c r="H70" s="110"/>
      <c r="I70" s="110"/>
      <c r="J70" s="110"/>
      <c r="K70" s="110"/>
      <c r="L70" s="110"/>
      <c r="M70" s="110"/>
      <c r="N70" s="111"/>
      <c r="O70" s="111"/>
      <c r="P70" s="111"/>
    </row>
    <row r="71" spans="2:17" ht="15.75">
      <c r="B71" s="93" t="s">
        <v>90</v>
      </c>
      <c r="E71" s="102"/>
      <c r="F71" s="100">
        <v>0</v>
      </c>
      <c r="G71" s="98"/>
      <c r="H71" s="100"/>
      <c r="I71" s="100"/>
      <c r="J71" s="100">
        <v>0</v>
      </c>
      <c r="K71" s="100"/>
      <c r="L71" s="100"/>
      <c r="M71" s="100"/>
      <c r="N71" s="100">
        <f>'[1]Gp-P&amp;L '!Z68</f>
        <v>17296</v>
      </c>
      <c r="O71" s="98"/>
      <c r="P71" s="100">
        <f>SUM(F71,H71,J71,N71,L71)</f>
        <v>17296</v>
      </c>
      <c r="Q71" s="108"/>
    </row>
    <row r="72" spans="5:17" ht="9.75" customHeight="1">
      <c r="E72" s="102"/>
      <c r="F72" s="100"/>
      <c r="G72" s="98"/>
      <c r="H72" s="100"/>
      <c r="I72" s="100"/>
      <c r="J72" s="100"/>
      <c r="K72" s="100"/>
      <c r="L72" s="100"/>
      <c r="M72" s="100"/>
      <c r="N72" s="100"/>
      <c r="O72" s="98"/>
      <c r="P72" s="100"/>
      <c r="Q72" s="108"/>
    </row>
    <row r="73" spans="2:21" ht="15.75">
      <c r="B73" s="93" t="s">
        <v>91</v>
      </c>
      <c r="E73" s="102"/>
      <c r="F73" s="100">
        <v>0</v>
      </c>
      <c r="G73" s="98"/>
      <c r="H73" s="100"/>
      <c r="I73" s="100"/>
      <c r="J73" s="100">
        <v>0</v>
      </c>
      <c r="K73" s="100"/>
      <c r="L73" s="100"/>
      <c r="M73" s="100"/>
      <c r="N73" s="100">
        <v>-9277</v>
      </c>
      <c r="O73" s="98"/>
      <c r="P73" s="100">
        <f>SUM(F73,H73,J73,N73,L73)</f>
        <v>-9277</v>
      </c>
      <c r="Q73" s="108"/>
      <c r="U73" s="98"/>
    </row>
    <row r="74" spans="2:17" ht="9.75" customHeight="1">
      <c r="B74" s="101"/>
      <c r="E74" s="102"/>
      <c r="F74" s="100"/>
      <c r="G74" s="98"/>
      <c r="H74" s="100"/>
      <c r="I74" s="100"/>
      <c r="J74" s="100"/>
      <c r="K74" s="100"/>
      <c r="L74" s="100"/>
      <c r="M74" s="100"/>
      <c r="N74" s="100"/>
      <c r="O74" s="98"/>
      <c r="P74" s="100"/>
      <c r="Q74" s="108"/>
    </row>
    <row r="75" spans="2:21" ht="16.5" thickBot="1">
      <c r="B75" s="101" t="s">
        <v>105</v>
      </c>
      <c r="E75" s="102"/>
      <c r="F75" s="107">
        <f>SUM(F60:F73)</f>
        <v>94169</v>
      </c>
      <c r="G75" s="98"/>
      <c r="H75" s="107">
        <f>SUM(H60:H73)</f>
        <v>0</v>
      </c>
      <c r="I75" s="98"/>
      <c r="J75" s="107">
        <f>SUM(J60:J73)</f>
        <v>196</v>
      </c>
      <c r="K75" s="100"/>
      <c r="L75" s="107">
        <f>SUM(L60:L73)</f>
        <v>-582</v>
      </c>
      <c r="M75" s="98"/>
      <c r="N75" s="107">
        <f>SUM(N60:N73)</f>
        <v>32726</v>
      </c>
      <c r="O75" s="98"/>
      <c r="P75" s="107">
        <f>SUM(P60:P73)</f>
        <v>126509</v>
      </c>
      <c r="Q75" s="108"/>
      <c r="R75" s="115"/>
      <c r="T75" s="115"/>
      <c r="U75" s="115"/>
    </row>
    <row r="76" spans="2:21" ht="16.5" thickTop="1">
      <c r="B76" s="101"/>
      <c r="E76" s="102"/>
      <c r="F76" s="100"/>
      <c r="G76" s="98"/>
      <c r="H76" s="100"/>
      <c r="I76" s="100"/>
      <c r="J76" s="100"/>
      <c r="K76" s="100"/>
      <c r="L76" s="100"/>
      <c r="M76" s="100"/>
      <c r="N76" s="100"/>
      <c r="O76" s="98"/>
      <c r="P76" s="100"/>
      <c r="Q76" s="108"/>
      <c r="R76" s="98"/>
      <c r="T76" s="98"/>
      <c r="U76" s="98"/>
    </row>
    <row r="77" spans="2:17" ht="15.75" hidden="1">
      <c r="B77" s="101"/>
      <c r="E77" s="102"/>
      <c r="F77" s="100"/>
      <c r="G77" s="98"/>
      <c r="H77" s="100"/>
      <c r="I77" s="100"/>
      <c r="J77" s="100"/>
      <c r="K77" s="100"/>
      <c r="L77" s="100"/>
      <c r="M77" s="100"/>
      <c r="N77" s="100"/>
      <c r="O77" s="98"/>
      <c r="P77" s="100"/>
      <c r="Q77" s="108"/>
    </row>
    <row r="78" spans="2:17" ht="15.75" hidden="1">
      <c r="B78" s="101"/>
      <c r="E78" s="102"/>
      <c r="F78" s="100"/>
      <c r="G78" s="98"/>
      <c r="H78" s="100"/>
      <c r="I78" s="100"/>
      <c r="J78" s="100"/>
      <c r="K78" s="100"/>
      <c r="L78" s="100"/>
      <c r="M78" s="100"/>
      <c r="N78" s="100"/>
      <c r="O78" s="98"/>
      <c r="P78" s="100"/>
      <c r="Q78" s="108"/>
    </row>
    <row r="79" spans="2:17" ht="15.75" hidden="1">
      <c r="B79" s="101"/>
      <c r="E79" s="102"/>
      <c r="F79" s="100"/>
      <c r="G79" s="98"/>
      <c r="H79" s="100"/>
      <c r="I79" s="100"/>
      <c r="J79" s="100"/>
      <c r="K79" s="100"/>
      <c r="L79" s="100"/>
      <c r="M79" s="100"/>
      <c r="N79" s="100"/>
      <c r="O79" s="98"/>
      <c r="P79" s="100"/>
      <c r="Q79" s="108"/>
    </row>
    <row r="80" spans="2:17" ht="15.75" hidden="1">
      <c r="B80" s="101"/>
      <c r="E80" s="102"/>
      <c r="F80" s="100"/>
      <c r="G80" s="98"/>
      <c r="H80" s="100"/>
      <c r="I80" s="100"/>
      <c r="J80" s="100"/>
      <c r="K80" s="100"/>
      <c r="L80" s="100"/>
      <c r="M80" s="100"/>
      <c r="N80" s="100"/>
      <c r="O80" s="98"/>
      <c r="P80" s="100"/>
      <c r="Q80" s="108"/>
    </row>
    <row r="81" spans="2:17" ht="15.75" hidden="1">
      <c r="B81" s="101"/>
      <c r="E81" s="102"/>
      <c r="F81" s="100"/>
      <c r="G81" s="98"/>
      <c r="H81" s="100"/>
      <c r="I81" s="100"/>
      <c r="J81" s="100"/>
      <c r="K81" s="100"/>
      <c r="L81" s="100"/>
      <c r="M81" s="100"/>
      <c r="N81" s="100"/>
      <c r="O81" s="98"/>
      <c r="P81" s="100"/>
      <c r="Q81" s="108"/>
    </row>
    <row r="82" spans="2:17" ht="15.75" hidden="1">
      <c r="B82" s="101"/>
      <c r="E82" s="102"/>
      <c r="F82" s="100"/>
      <c r="G82" s="98"/>
      <c r="H82" s="100"/>
      <c r="I82" s="100"/>
      <c r="J82" s="100"/>
      <c r="K82" s="100"/>
      <c r="L82" s="100"/>
      <c r="M82" s="100"/>
      <c r="N82" s="100"/>
      <c r="O82" s="98"/>
      <c r="P82" s="100"/>
      <c r="Q82" s="108"/>
    </row>
    <row r="83" spans="2:18" ht="15.75">
      <c r="B83" s="101"/>
      <c r="E83" s="102"/>
      <c r="F83" s="100"/>
      <c r="G83" s="98"/>
      <c r="H83" s="100"/>
      <c r="I83" s="100"/>
      <c r="J83" s="100"/>
      <c r="K83" s="100"/>
      <c r="L83" s="100"/>
      <c r="M83" s="100"/>
      <c r="N83" s="100"/>
      <c r="O83" s="98"/>
      <c r="P83" s="100"/>
      <c r="Q83" s="108"/>
      <c r="R83" s="98"/>
    </row>
    <row r="84" spans="2:17" ht="15.75">
      <c r="B84" s="101"/>
      <c r="E84" s="102"/>
      <c r="F84" s="100"/>
      <c r="G84" s="98"/>
      <c r="H84" s="100"/>
      <c r="I84" s="100"/>
      <c r="J84" s="100"/>
      <c r="K84" s="100"/>
      <c r="L84" s="100"/>
      <c r="M84" s="100"/>
      <c r="N84" s="100"/>
      <c r="O84" s="98"/>
      <c r="P84" s="100"/>
      <c r="Q84" s="108"/>
    </row>
    <row r="85" spans="2:17" ht="15.75" hidden="1">
      <c r="B85" s="101"/>
      <c r="E85" s="102"/>
      <c r="F85" s="100"/>
      <c r="G85" s="98"/>
      <c r="H85" s="100"/>
      <c r="I85" s="100"/>
      <c r="J85" s="100"/>
      <c r="K85" s="100"/>
      <c r="L85" s="100"/>
      <c r="M85" s="100"/>
      <c r="N85" s="100"/>
      <c r="O85" s="98"/>
      <c r="P85" s="100"/>
      <c r="Q85" s="108"/>
    </row>
    <row r="86" spans="2:17" ht="15.75" hidden="1">
      <c r="B86" s="101"/>
      <c r="E86" s="102"/>
      <c r="F86" s="100"/>
      <c r="G86" s="98"/>
      <c r="H86" s="100"/>
      <c r="I86" s="100"/>
      <c r="J86" s="100"/>
      <c r="K86" s="100"/>
      <c r="L86" s="100"/>
      <c r="M86" s="100"/>
      <c r="N86" s="100"/>
      <c r="O86" s="98"/>
      <c r="P86" s="100"/>
      <c r="Q86" s="108"/>
    </row>
    <row r="87" spans="2:17" ht="15.75" hidden="1">
      <c r="B87" s="101"/>
      <c r="E87" s="102"/>
      <c r="F87" s="100"/>
      <c r="G87" s="98"/>
      <c r="H87" s="100"/>
      <c r="I87" s="100"/>
      <c r="J87" s="100"/>
      <c r="K87" s="100"/>
      <c r="L87" s="100"/>
      <c r="M87" s="100"/>
      <c r="N87" s="100"/>
      <c r="O87" s="98"/>
      <c r="P87" s="100"/>
      <c r="Q87" s="108"/>
    </row>
    <row r="88" spans="2:17" ht="15.75" hidden="1">
      <c r="B88" s="101"/>
      <c r="E88" s="102"/>
      <c r="F88" s="100"/>
      <c r="G88" s="98"/>
      <c r="H88" s="100"/>
      <c r="I88" s="100"/>
      <c r="J88" s="100"/>
      <c r="K88" s="100"/>
      <c r="L88" s="100"/>
      <c r="M88" s="100"/>
      <c r="N88" s="100"/>
      <c r="O88" s="98"/>
      <c r="P88" s="100"/>
      <c r="Q88" s="108"/>
    </row>
    <row r="89" spans="2:17" ht="15.75" hidden="1">
      <c r="B89" s="101"/>
      <c r="E89" s="102"/>
      <c r="F89" s="100"/>
      <c r="G89" s="98"/>
      <c r="H89" s="100"/>
      <c r="I89" s="100"/>
      <c r="J89" s="100"/>
      <c r="K89" s="100"/>
      <c r="L89" s="100"/>
      <c r="M89" s="100"/>
      <c r="N89" s="100"/>
      <c r="O89" s="98"/>
      <c r="P89" s="100"/>
      <c r="Q89" s="108"/>
    </row>
    <row r="90" spans="2:17" ht="15.75" hidden="1">
      <c r="B90" s="101"/>
      <c r="E90" s="102"/>
      <c r="F90" s="100"/>
      <c r="G90" s="98"/>
      <c r="H90" s="100"/>
      <c r="I90" s="100"/>
      <c r="J90" s="100"/>
      <c r="K90" s="100"/>
      <c r="L90" s="100"/>
      <c r="M90" s="100"/>
      <c r="N90" s="100"/>
      <c r="O90" s="98"/>
      <c r="P90" s="100"/>
      <c r="Q90" s="108"/>
    </row>
    <row r="91" spans="2:17" ht="15.75" hidden="1">
      <c r="B91" s="101"/>
      <c r="E91" s="102"/>
      <c r="F91" s="100"/>
      <c r="G91" s="98"/>
      <c r="H91" s="100"/>
      <c r="I91" s="100"/>
      <c r="J91" s="100"/>
      <c r="K91" s="100"/>
      <c r="L91" s="100"/>
      <c r="M91" s="100"/>
      <c r="N91" s="100"/>
      <c r="O91" s="98"/>
      <c r="P91" s="100"/>
      <c r="Q91" s="108"/>
    </row>
    <row r="92" spans="5:16" ht="15.75" hidden="1">
      <c r="E92" s="102"/>
      <c r="F92" s="100"/>
      <c r="G92" s="98"/>
      <c r="H92" s="98"/>
      <c r="I92" s="100"/>
      <c r="J92" s="98"/>
      <c r="K92" s="98"/>
      <c r="L92" s="98"/>
      <c r="M92" s="100"/>
      <c r="N92" s="98"/>
      <c r="O92" s="98"/>
      <c r="P92" s="98"/>
    </row>
    <row r="93" spans="5:16" ht="15.75" hidden="1">
      <c r="E93" s="102"/>
      <c r="F93" s="98"/>
      <c r="G93" s="98"/>
      <c r="H93" s="98"/>
      <c r="I93" s="100"/>
      <c r="J93" s="98"/>
      <c r="K93" s="98"/>
      <c r="L93" s="98"/>
      <c r="M93" s="100"/>
      <c r="N93" s="98"/>
      <c r="O93" s="98"/>
      <c r="P93" s="98"/>
    </row>
    <row r="94" spans="2:16" ht="15.75" hidden="1">
      <c r="B94" s="90"/>
      <c r="C94" s="90"/>
      <c r="D94" s="90"/>
      <c r="E94" s="102"/>
      <c r="F94" s="98"/>
      <c r="G94" s="98"/>
      <c r="H94" s="98"/>
      <c r="I94" s="100"/>
      <c r="J94" s="98"/>
      <c r="K94" s="98"/>
      <c r="L94" s="98"/>
      <c r="M94" s="100"/>
      <c r="N94" s="98"/>
      <c r="O94" s="98"/>
      <c r="P94" s="98"/>
    </row>
    <row r="95" spans="5:16" ht="15.75" hidden="1">
      <c r="E95" s="102"/>
      <c r="F95" s="98"/>
      <c r="G95" s="98"/>
      <c r="H95" s="98"/>
      <c r="I95" s="100"/>
      <c r="J95" s="98"/>
      <c r="K95" s="98"/>
      <c r="L95" s="98"/>
      <c r="M95" s="100"/>
      <c r="N95" s="98"/>
      <c r="O95" s="98"/>
      <c r="P95" s="98"/>
    </row>
    <row r="96" spans="2:16" ht="15.75" hidden="1">
      <c r="B96" s="101"/>
      <c r="C96" s="101"/>
      <c r="E96" s="102"/>
      <c r="F96" s="98"/>
      <c r="G96" s="98"/>
      <c r="H96" s="98"/>
      <c r="I96" s="100"/>
      <c r="J96" s="98"/>
      <c r="K96" s="98"/>
      <c r="L96" s="98"/>
      <c r="M96" s="100"/>
      <c r="N96" s="98"/>
      <c r="O96" s="98"/>
      <c r="P96" s="98"/>
    </row>
    <row r="97" spans="5:16" ht="15.75" hidden="1">
      <c r="E97" s="102"/>
      <c r="F97" s="103"/>
      <c r="G97" s="98"/>
      <c r="H97" s="103"/>
      <c r="I97" s="100"/>
      <c r="J97" s="103"/>
      <c r="K97" s="100"/>
      <c r="L97" s="100"/>
      <c r="M97" s="100"/>
      <c r="N97" s="103"/>
      <c r="O97" s="98"/>
      <c r="P97" s="103"/>
    </row>
    <row r="98" spans="2:16" ht="15.75" hidden="1">
      <c r="B98" s="104"/>
      <c r="C98" s="104"/>
      <c r="D98" s="104"/>
      <c r="E98" s="102"/>
      <c r="F98" s="100"/>
      <c r="G98" s="98"/>
      <c r="H98" s="100"/>
      <c r="I98" s="100"/>
      <c r="J98" s="100"/>
      <c r="K98" s="100"/>
      <c r="L98" s="100"/>
      <c r="M98" s="100"/>
      <c r="N98" s="100"/>
      <c r="O98" s="98"/>
      <c r="P98" s="100"/>
    </row>
    <row r="99" spans="2:16" ht="6" customHeight="1" hidden="1">
      <c r="B99" s="104"/>
      <c r="C99" s="104"/>
      <c r="D99" s="104"/>
      <c r="E99" s="102"/>
      <c r="F99" s="100"/>
      <c r="G99" s="98"/>
      <c r="H99" s="98"/>
      <c r="I99" s="100"/>
      <c r="J99" s="98"/>
      <c r="K99" s="98"/>
      <c r="L99" s="98"/>
      <c r="M99" s="100"/>
      <c r="N99" s="98"/>
      <c r="O99" s="98"/>
      <c r="P99" s="98"/>
    </row>
    <row r="100" spans="5:16" ht="15.75" hidden="1">
      <c r="E100" s="102"/>
      <c r="F100" s="100"/>
      <c r="G100" s="98"/>
      <c r="H100" s="98"/>
      <c r="I100" s="100"/>
      <c r="J100" s="98"/>
      <c r="K100" s="98"/>
      <c r="L100" s="98"/>
      <c r="M100" s="100"/>
      <c r="N100" s="98"/>
      <c r="O100" s="98"/>
      <c r="P100" s="98"/>
    </row>
    <row r="101" spans="5:16" ht="3" customHeight="1" hidden="1">
      <c r="E101" s="102"/>
      <c r="F101" s="100"/>
      <c r="G101" s="98"/>
      <c r="H101" s="98"/>
      <c r="I101" s="100"/>
      <c r="J101" s="98"/>
      <c r="K101" s="98"/>
      <c r="L101" s="98"/>
      <c r="M101" s="100"/>
      <c r="N101" s="98"/>
      <c r="O101" s="98"/>
      <c r="P101" s="98"/>
    </row>
    <row r="102" spans="5:16" ht="15.75" hidden="1">
      <c r="E102" s="102"/>
      <c r="F102" s="100"/>
      <c r="G102" s="98"/>
      <c r="H102" s="98"/>
      <c r="I102" s="100"/>
      <c r="J102" s="98"/>
      <c r="K102" s="98"/>
      <c r="L102" s="98"/>
      <c r="M102" s="100"/>
      <c r="N102" s="98"/>
      <c r="O102" s="98"/>
      <c r="P102" s="98"/>
    </row>
    <row r="103" spans="5:16" ht="15.75" hidden="1">
      <c r="E103" s="102"/>
      <c r="F103" s="100"/>
      <c r="G103" s="98"/>
      <c r="H103" s="98"/>
      <c r="I103" s="100"/>
      <c r="J103" s="98"/>
      <c r="K103" s="98"/>
      <c r="L103" s="98"/>
      <c r="M103" s="100"/>
      <c r="N103" s="98"/>
      <c r="O103" s="98"/>
      <c r="P103" s="98"/>
    </row>
    <row r="104" spans="5:16" ht="15.75" hidden="1">
      <c r="E104" s="102"/>
      <c r="F104" s="100"/>
      <c r="G104" s="98"/>
      <c r="H104" s="98"/>
      <c r="I104" s="100"/>
      <c r="J104" s="98"/>
      <c r="K104" s="98"/>
      <c r="L104" s="98"/>
      <c r="M104" s="100"/>
      <c r="N104" s="98"/>
      <c r="O104" s="98"/>
      <c r="P104" s="98"/>
    </row>
    <row r="105" spans="5:16" ht="15.75" hidden="1">
      <c r="E105" s="102"/>
      <c r="F105" s="100"/>
      <c r="G105" s="98"/>
      <c r="H105" s="98"/>
      <c r="I105" s="100"/>
      <c r="J105" s="98"/>
      <c r="K105" s="98"/>
      <c r="L105" s="98"/>
      <c r="M105" s="100"/>
      <c r="N105" s="98"/>
      <c r="O105" s="98"/>
      <c r="P105" s="98"/>
    </row>
    <row r="106" spans="5:16" ht="15.75" hidden="1">
      <c r="E106" s="102"/>
      <c r="F106" s="100"/>
      <c r="G106" s="98"/>
      <c r="H106" s="98"/>
      <c r="I106" s="100"/>
      <c r="J106" s="98"/>
      <c r="K106" s="98"/>
      <c r="L106" s="98"/>
      <c r="M106" s="100"/>
      <c r="N106" s="98"/>
      <c r="O106" s="98"/>
      <c r="P106" s="98"/>
    </row>
    <row r="107" spans="5:16" ht="15.75" hidden="1">
      <c r="E107" s="102"/>
      <c r="F107" s="100"/>
      <c r="G107" s="98"/>
      <c r="H107" s="98"/>
      <c r="I107" s="100"/>
      <c r="J107" s="98"/>
      <c r="K107" s="98"/>
      <c r="L107" s="98"/>
      <c r="M107" s="100"/>
      <c r="N107" s="98"/>
      <c r="O107" s="98"/>
      <c r="P107" s="98"/>
    </row>
    <row r="108" spans="5:16" ht="15.75" hidden="1">
      <c r="E108" s="102"/>
      <c r="F108" s="100"/>
      <c r="G108" s="98"/>
      <c r="H108" s="98"/>
      <c r="I108" s="100"/>
      <c r="J108" s="98"/>
      <c r="K108" s="98"/>
      <c r="L108" s="98"/>
      <c r="M108" s="100"/>
      <c r="N108" s="98"/>
      <c r="O108" s="98"/>
      <c r="P108" s="98"/>
    </row>
    <row r="109" spans="5:16" ht="15.75" hidden="1">
      <c r="E109" s="102"/>
      <c r="F109" s="100"/>
      <c r="G109" s="98"/>
      <c r="H109" s="98"/>
      <c r="I109" s="100"/>
      <c r="J109" s="98"/>
      <c r="K109" s="98"/>
      <c r="L109" s="98"/>
      <c r="M109" s="100"/>
      <c r="N109" s="98"/>
      <c r="O109" s="98"/>
      <c r="P109" s="98"/>
    </row>
    <row r="110" spans="5:16" ht="15.75" hidden="1">
      <c r="E110" s="102"/>
      <c r="F110" s="100"/>
      <c r="G110" s="98"/>
      <c r="H110" s="98"/>
      <c r="I110" s="100"/>
      <c r="J110" s="98"/>
      <c r="K110" s="98"/>
      <c r="L110" s="98"/>
      <c r="M110" s="100"/>
      <c r="N110" s="98"/>
      <c r="O110" s="98"/>
      <c r="P110" s="98"/>
    </row>
    <row r="111" spans="5:16" ht="15.75" hidden="1">
      <c r="E111" s="102"/>
      <c r="F111" s="103"/>
      <c r="G111" s="98"/>
      <c r="H111" s="103"/>
      <c r="I111" s="100"/>
      <c r="J111" s="103"/>
      <c r="K111" s="100"/>
      <c r="L111" s="100"/>
      <c r="M111" s="100"/>
      <c r="N111" s="103"/>
      <c r="O111" s="98"/>
      <c r="P111" s="103"/>
    </row>
    <row r="112" spans="2:16" ht="15.75" hidden="1">
      <c r="B112" s="101"/>
      <c r="C112" s="101"/>
      <c r="E112" s="102"/>
      <c r="F112" s="100"/>
      <c r="G112" s="98"/>
      <c r="H112" s="100"/>
      <c r="I112" s="100"/>
      <c r="J112" s="100"/>
      <c r="K112" s="100"/>
      <c r="L112" s="100"/>
      <c r="M112" s="100"/>
      <c r="N112" s="100"/>
      <c r="O112" s="98"/>
      <c r="P112" s="100"/>
    </row>
    <row r="113" spans="5:16" ht="5.25" customHeight="1" hidden="1">
      <c r="E113" s="102"/>
      <c r="F113" s="100"/>
      <c r="G113" s="98"/>
      <c r="H113" s="98"/>
      <c r="I113" s="100"/>
      <c r="J113" s="98"/>
      <c r="K113" s="98"/>
      <c r="L113" s="98"/>
      <c r="M113" s="100"/>
      <c r="N113" s="98"/>
      <c r="O113" s="98"/>
      <c r="P113" s="98"/>
    </row>
    <row r="114" spans="5:16" ht="15.75" hidden="1">
      <c r="E114" s="102"/>
      <c r="F114" s="103"/>
      <c r="G114" s="98"/>
      <c r="H114" s="103"/>
      <c r="I114" s="100"/>
      <c r="J114" s="103"/>
      <c r="K114" s="100"/>
      <c r="L114" s="100"/>
      <c r="M114" s="100"/>
      <c r="N114" s="103"/>
      <c r="O114" s="98"/>
      <c r="P114" s="103"/>
    </row>
    <row r="115" spans="2:16" ht="15.75" hidden="1">
      <c r="B115" s="104"/>
      <c r="C115" s="104"/>
      <c r="D115" s="104"/>
      <c r="E115" s="102"/>
      <c r="F115" s="100"/>
      <c r="G115" s="98"/>
      <c r="H115" s="100"/>
      <c r="I115" s="100"/>
      <c r="J115" s="100"/>
      <c r="K115" s="100"/>
      <c r="L115" s="100"/>
      <c r="M115" s="100"/>
      <c r="N115" s="100"/>
      <c r="O115" s="98"/>
      <c r="P115" s="100"/>
    </row>
    <row r="116" spans="2:16" ht="15.75" hidden="1">
      <c r="B116" s="104"/>
      <c r="C116" s="104"/>
      <c r="D116" s="104"/>
      <c r="E116" s="102"/>
      <c r="F116" s="100"/>
      <c r="G116" s="98"/>
      <c r="H116" s="98"/>
      <c r="I116" s="100"/>
      <c r="J116" s="98"/>
      <c r="K116" s="98"/>
      <c r="L116" s="98"/>
      <c r="M116" s="100"/>
      <c r="N116" s="98"/>
      <c r="O116" s="98"/>
      <c r="P116" s="98"/>
    </row>
    <row r="117" spans="5:16" ht="15.75" hidden="1">
      <c r="E117" s="102"/>
      <c r="F117" s="100"/>
      <c r="G117" s="98"/>
      <c r="H117" s="98"/>
      <c r="I117" s="100"/>
      <c r="J117" s="98"/>
      <c r="K117" s="98"/>
      <c r="L117" s="98"/>
      <c r="M117" s="100"/>
      <c r="N117" s="98"/>
      <c r="O117" s="98"/>
      <c r="P117" s="98"/>
    </row>
    <row r="118" spans="5:16" ht="15.75" hidden="1">
      <c r="E118" s="102"/>
      <c r="F118" s="100"/>
      <c r="G118" s="98"/>
      <c r="H118" s="98"/>
      <c r="I118" s="100"/>
      <c r="J118" s="98"/>
      <c r="K118" s="98"/>
      <c r="L118" s="98"/>
      <c r="M118" s="100"/>
      <c r="N118" s="98"/>
      <c r="O118" s="98"/>
      <c r="P118" s="98"/>
    </row>
    <row r="119" spans="5:16" ht="15.75" hidden="1">
      <c r="E119" s="102"/>
      <c r="F119" s="100"/>
      <c r="G119" s="98"/>
      <c r="H119" s="98"/>
      <c r="I119" s="100"/>
      <c r="J119" s="98"/>
      <c r="K119" s="98"/>
      <c r="L119" s="98"/>
      <c r="M119" s="100"/>
      <c r="N119" s="98"/>
      <c r="O119" s="98"/>
      <c r="P119" s="98"/>
    </row>
    <row r="120" spans="5:16" ht="15.75" hidden="1">
      <c r="E120" s="102"/>
      <c r="F120" s="100"/>
      <c r="G120" s="98"/>
      <c r="H120" s="98"/>
      <c r="I120" s="100"/>
      <c r="J120" s="98"/>
      <c r="K120" s="98"/>
      <c r="L120" s="98"/>
      <c r="M120" s="100"/>
      <c r="N120" s="98"/>
      <c r="O120" s="98"/>
      <c r="P120" s="98"/>
    </row>
    <row r="121" spans="5:16" ht="15.75" hidden="1">
      <c r="E121" s="102"/>
      <c r="F121" s="100"/>
      <c r="G121" s="98"/>
      <c r="H121" s="98"/>
      <c r="I121" s="100"/>
      <c r="J121" s="98"/>
      <c r="K121" s="98"/>
      <c r="L121" s="98"/>
      <c r="M121" s="100"/>
      <c r="N121" s="98"/>
      <c r="O121" s="98"/>
      <c r="P121" s="98"/>
    </row>
    <row r="122" spans="5:16" ht="15.75" hidden="1">
      <c r="E122" s="102"/>
      <c r="F122" s="100"/>
      <c r="G122" s="98"/>
      <c r="H122" s="98"/>
      <c r="I122" s="100"/>
      <c r="J122" s="98"/>
      <c r="K122" s="98"/>
      <c r="L122" s="98"/>
      <c r="M122" s="100"/>
      <c r="N122" s="98"/>
      <c r="O122" s="98"/>
      <c r="P122" s="98"/>
    </row>
    <row r="123" spans="5:16" ht="15.75" hidden="1">
      <c r="E123" s="102"/>
      <c r="F123" s="100"/>
      <c r="G123" s="98"/>
      <c r="H123" s="98"/>
      <c r="I123" s="100"/>
      <c r="J123" s="98"/>
      <c r="K123" s="98"/>
      <c r="L123" s="98"/>
      <c r="M123" s="100"/>
      <c r="N123" s="98"/>
      <c r="O123" s="98"/>
      <c r="P123" s="98"/>
    </row>
    <row r="124" spans="5:16" ht="15.75" hidden="1">
      <c r="E124" s="102"/>
      <c r="F124" s="100"/>
      <c r="G124" s="98"/>
      <c r="H124" s="98"/>
      <c r="I124" s="100"/>
      <c r="J124" s="98"/>
      <c r="K124" s="98"/>
      <c r="L124" s="98"/>
      <c r="M124" s="100"/>
      <c r="N124" s="98"/>
      <c r="O124" s="98"/>
      <c r="P124" s="98"/>
    </row>
    <row r="125" spans="5:16" ht="15.75" hidden="1">
      <c r="E125" s="102"/>
      <c r="F125" s="100"/>
      <c r="G125" s="98"/>
      <c r="H125" s="98"/>
      <c r="I125" s="100"/>
      <c r="J125" s="98"/>
      <c r="K125" s="98"/>
      <c r="L125" s="98"/>
      <c r="M125" s="100"/>
      <c r="N125" s="98"/>
      <c r="O125" s="98"/>
      <c r="P125" s="98"/>
    </row>
    <row r="126" spans="5:16" ht="15.75" hidden="1">
      <c r="E126" s="102"/>
      <c r="F126" s="100"/>
      <c r="G126" s="98"/>
      <c r="H126" s="98"/>
      <c r="I126" s="100"/>
      <c r="J126" s="98"/>
      <c r="K126" s="98"/>
      <c r="L126" s="98"/>
      <c r="M126" s="100"/>
      <c r="N126" s="98"/>
      <c r="O126" s="98"/>
      <c r="P126" s="98"/>
    </row>
    <row r="127" spans="5:16" ht="15.75" hidden="1">
      <c r="E127" s="102"/>
      <c r="F127" s="100"/>
      <c r="G127" s="98"/>
      <c r="H127" s="98"/>
      <c r="I127" s="100"/>
      <c r="J127" s="98"/>
      <c r="K127" s="98"/>
      <c r="L127" s="98"/>
      <c r="M127" s="100"/>
      <c r="N127" s="98"/>
      <c r="O127" s="98"/>
      <c r="P127" s="98"/>
    </row>
    <row r="128" spans="2:18" ht="16.5" hidden="1" thickBot="1">
      <c r="B128" s="101"/>
      <c r="C128" s="101"/>
      <c r="E128" s="102"/>
      <c r="F128" s="107"/>
      <c r="G128" s="98"/>
      <c r="H128" s="107"/>
      <c r="I128" s="100"/>
      <c r="J128" s="107"/>
      <c r="K128" s="100"/>
      <c r="L128" s="100"/>
      <c r="M128" s="100"/>
      <c r="N128" s="107"/>
      <c r="O128" s="98"/>
      <c r="P128" s="107"/>
      <c r="Q128" s="93"/>
      <c r="R128" s="93"/>
    </row>
    <row r="129" spans="5:16" ht="15.75" hidden="1">
      <c r="E129" s="102"/>
      <c r="F129" s="98"/>
      <c r="G129" s="98"/>
      <c r="H129" s="98"/>
      <c r="I129" s="100"/>
      <c r="J129" s="98"/>
      <c r="K129" s="98"/>
      <c r="L129" s="98"/>
      <c r="M129" s="100"/>
      <c r="N129" s="98"/>
      <c r="O129" s="98"/>
      <c r="P129" s="98"/>
    </row>
    <row r="130" spans="6:16" ht="15.75" hidden="1">
      <c r="F130" s="98"/>
      <c r="G130" s="98"/>
      <c r="H130" s="98"/>
      <c r="I130" s="100"/>
      <c r="J130" s="98"/>
      <c r="K130" s="98"/>
      <c r="L130" s="98"/>
      <c r="M130" s="100"/>
      <c r="N130" s="98"/>
      <c r="O130" s="98"/>
      <c r="P130" s="98"/>
    </row>
    <row r="131" spans="6:16" ht="15.75" hidden="1">
      <c r="F131" s="98"/>
      <c r="G131" s="98"/>
      <c r="H131" s="98"/>
      <c r="I131" s="100"/>
      <c r="J131" s="98"/>
      <c r="K131" s="98"/>
      <c r="L131" s="98"/>
      <c r="M131" s="100"/>
      <c r="N131" s="98"/>
      <c r="O131" s="98"/>
      <c r="P131" s="98"/>
    </row>
    <row r="132" spans="2:16" ht="15.75">
      <c r="B132" s="95"/>
      <c r="F132" s="98"/>
      <c r="G132" s="98"/>
      <c r="H132" s="98"/>
      <c r="I132" s="100"/>
      <c r="J132" s="98"/>
      <c r="K132" s="98"/>
      <c r="L132" s="98"/>
      <c r="M132" s="100"/>
      <c r="N132" s="98"/>
      <c r="O132" s="98"/>
      <c r="P132" s="98"/>
    </row>
    <row r="133" spans="2:16" ht="15.75">
      <c r="B133" s="69"/>
      <c r="F133" s="98"/>
      <c r="G133" s="98"/>
      <c r="H133" s="98"/>
      <c r="I133" s="100"/>
      <c r="J133" s="98"/>
      <c r="K133" s="98"/>
      <c r="L133" s="98"/>
      <c r="M133" s="100"/>
      <c r="N133" s="98"/>
      <c r="O133" s="98"/>
      <c r="P133" s="98"/>
    </row>
    <row r="134" spans="2:16" ht="15.75">
      <c r="B134" s="121"/>
      <c r="C134" s="82"/>
      <c r="D134" s="82"/>
      <c r="E134" s="74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2:16" ht="15.75">
      <c r="B135" s="122"/>
      <c r="C135" s="82"/>
      <c r="D135" s="82"/>
      <c r="E135" s="74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  <row r="136" spans="2:16" ht="15.75">
      <c r="B136" s="121"/>
      <c r="C136" s="82"/>
      <c r="D136" s="82"/>
      <c r="E136" s="74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</row>
    <row r="137" spans="2:16" ht="15.75" hidden="1">
      <c r="B137" s="122"/>
      <c r="C137" s="109"/>
      <c r="D137" s="109"/>
      <c r="E137" s="109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 ht="15.75" hidden="1">
      <c r="B138" s="122"/>
      <c r="C138" s="109"/>
      <c r="D138" s="109"/>
      <c r="E138" s="109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 ht="15.75" hidden="1">
      <c r="B139" s="117"/>
      <c r="C139" s="116"/>
      <c r="D139" s="117"/>
      <c r="E139" s="117"/>
      <c r="F139" s="123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 ht="15.75" hidden="1">
      <c r="B140" s="122"/>
      <c r="C140" s="109"/>
      <c r="D140" s="109"/>
      <c r="E140" s="109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 ht="15.75" hidden="1">
      <c r="B141" s="122"/>
      <c r="C141" s="109"/>
      <c r="D141" s="109"/>
      <c r="E141" s="109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 ht="9" customHeight="1">
      <c r="B142" s="122"/>
      <c r="C142" s="109"/>
      <c r="D142" s="109"/>
      <c r="E142" s="109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 ht="15.75">
      <c r="B143" s="122"/>
      <c r="C143" s="109"/>
      <c r="D143" s="109"/>
      <c r="E143" s="10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 ht="9" customHeight="1">
      <c r="B144" s="122"/>
      <c r="C144" s="109"/>
      <c r="D144" s="109"/>
      <c r="E144" s="10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 ht="15.75">
      <c r="B145" s="122"/>
      <c r="C145" s="109"/>
      <c r="D145" s="109"/>
      <c r="E145" s="10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 ht="9" customHeight="1">
      <c r="B146" s="122"/>
      <c r="C146" s="109"/>
      <c r="D146" s="109"/>
      <c r="E146" s="109"/>
      <c r="F146" s="110"/>
      <c r="G146" s="110"/>
      <c r="H146" s="110"/>
      <c r="I146" s="110"/>
      <c r="J146" s="110"/>
      <c r="K146" s="110"/>
      <c r="L146" s="110"/>
      <c r="M146" s="110"/>
      <c r="N146" s="111"/>
      <c r="O146" s="111"/>
      <c r="P146" s="111"/>
    </row>
    <row r="147" spans="2:16" ht="15.75">
      <c r="B147" s="121"/>
      <c r="C147" s="109"/>
      <c r="D147" s="109"/>
      <c r="E147" s="10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 ht="15.75">
      <c r="B148" s="122"/>
      <c r="C148" s="109"/>
      <c r="D148" s="109"/>
      <c r="E148" s="109"/>
      <c r="F148" s="110"/>
      <c r="G148" s="110"/>
      <c r="H148" s="110"/>
      <c r="I148" s="110"/>
      <c r="J148" s="110"/>
      <c r="K148" s="110"/>
      <c r="L148" s="110"/>
      <c r="M148" s="110"/>
      <c r="N148" s="111"/>
      <c r="O148" s="111"/>
      <c r="P148" s="111"/>
    </row>
    <row r="149" spans="2:16" ht="15.75">
      <c r="B149" s="105"/>
      <c r="E149" s="102"/>
      <c r="F149" s="100"/>
      <c r="G149" s="98"/>
      <c r="H149" s="100"/>
      <c r="I149" s="100"/>
      <c r="J149" s="100"/>
      <c r="K149" s="100"/>
      <c r="L149" s="100"/>
      <c r="M149" s="100"/>
      <c r="N149" s="100"/>
      <c r="O149" s="98"/>
      <c r="P149" s="100"/>
    </row>
    <row r="150" spans="2:17" ht="15.75">
      <c r="B150" s="106"/>
      <c r="E150" s="102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82"/>
    </row>
    <row r="151" spans="2:17" ht="15.75">
      <c r="B151" s="105"/>
      <c r="E151" s="102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82"/>
    </row>
    <row r="152" spans="2:17" ht="9.75" customHeight="1">
      <c r="B152" s="105"/>
      <c r="E152" s="102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82"/>
    </row>
    <row r="153" spans="2:17" ht="15.75">
      <c r="B153" s="106"/>
      <c r="E153" s="102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82"/>
    </row>
    <row r="154" spans="2:17" ht="15.75">
      <c r="B154" s="106"/>
      <c r="C154" s="109"/>
      <c r="D154" s="109"/>
      <c r="E154" s="109"/>
      <c r="F154" s="110"/>
      <c r="G154" s="110"/>
      <c r="H154" s="110"/>
      <c r="I154" s="110"/>
      <c r="J154" s="110"/>
      <c r="K154" s="110"/>
      <c r="L154" s="110"/>
      <c r="M154" s="110"/>
      <c r="N154" s="111"/>
      <c r="O154" s="111"/>
      <c r="P154" s="100"/>
      <c r="Q154" s="82"/>
    </row>
    <row r="155" spans="2:17" ht="9" customHeight="1">
      <c r="B155" s="106"/>
      <c r="C155" s="114"/>
      <c r="D155" s="109"/>
      <c r="E155" s="109"/>
      <c r="F155" s="110"/>
      <c r="G155" s="110"/>
      <c r="H155" s="110"/>
      <c r="I155" s="110"/>
      <c r="J155" s="110"/>
      <c r="K155" s="110"/>
      <c r="L155" s="110"/>
      <c r="M155" s="110"/>
      <c r="N155" s="111"/>
      <c r="O155" s="111"/>
      <c r="P155" s="111"/>
      <c r="Q155" s="82"/>
    </row>
    <row r="156" spans="2:17" ht="15.75">
      <c r="B156" s="106"/>
      <c r="C156" s="109"/>
      <c r="D156" s="109"/>
      <c r="E156" s="109"/>
      <c r="F156" s="110"/>
      <c r="G156" s="110"/>
      <c r="H156" s="110"/>
      <c r="I156" s="110"/>
      <c r="J156" s="110"/>
      <c r="K156" s="110"/>
      <c r="L156" s="110"/>
      <c r="M156" s="110"/>
      <c r="N156" s="111"/>
      <c r="O156" s="111"/>
      <c r="P156" s="100"/>
      <c r="Q156" s="82"/>
    </row>
    <row r="157" spans="2:17" ht="9" customHeight="1">
      <c r="B157" s="106"/>
      <c r="C157" s="114"/>
      <c r="D157" s="109"/>
      <c r="E157" s="109"/>
      <c r="F157" s="110"/>
      <c r="G157" s="110"/>
      <c r="H157" s="110"/>
      <c r="I157" s="110"/>
      <c r="J157" s="110"/>
      <c r="K157" s="110"/>
      <c r="L157" s="110"/>
      <c r="M157" s="110"/>
      <c r="N157" s="111"/>
      <c r="O157" s="111"/>
      <c r="P157" s="111"/>
      <c r="Q157" s="82"/>
    </row>
    <row r="158" spans="2:17" ht="15.75">
      <c r="B158" s="106"/>
      <c r="C158" s="118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00"/>
      <c r="Q158" s="74"/>
    </row>
    <row r="159" spans="2:17" ht="9" customHeight="1">
      <c r="B159" s="106"/>
      <c r="C159" s="118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82"/>
    </row>
    <row r="160" spans="2:17" ht="15.75">
      <c r="B160" s="105"/>
      <c r="C160" s="118"/>
      <c r="D160" s="111"/>
      <c r="E160" s="118"/>
      <c r="F160" s="111"/>
      <c r="G160" s="118"/>
      <c r="H160" s="111"/>
      <c r="I160" s="118"/>
      <c r="J160" s="111"/>
      <c r="K160" s="111"/>
      <c r="L160" s="111"/>
      <c r="M160" s="118"/>
      <c r="N160" s="111"/>
      <c r="O160" s="118"/>
      <c r="P160" s="111"/>
      <c r="Q160" s="82"/>
    </row>
    <row r="161" spans="3:16" ht="15.75">
      <c r="C161" s="82"/>
      <c r="D161" s="82"/>
      <c r="E161" s="74"/>
      <c r="F161" s="74"/>
      <c r="G161" s="74"/>
      <c r="H161" s="74"/>
      <c r="J161" s="74"/>
      <c r="K161" s="74"/>
      <c r="L161" s="74"/>
      <c r="M161" s="74"/>
      <c r="N161" s="74"/>
      <c r="O161" s="102"/>
      <c r="P161" s="102"/>
    </row>
    <row r="162" spans="5:16" ht="15.75">
      <c r="E162" s="102"/>
      <c r="F162" s="102"/>
      <c r="G162" s="102"/>
      <c r="H162" s="102"/>
      <c r="J162" s="102"/>
      <c r="K162" s="102"/>
      <c r="L162" s="102"/>
      <c r="M162" s="74"/>
      <c r="N162" s="102"/>
      <c r="O162" s="102"/>
      <c r="P162" s="102"/>
    </row>
    <row r="163" spans="5:16" ht="15.75">
      <c r="E163" s="102"/>
      <c r="F163" s="102"/>
      <c r="G163" s="102"/>
      <c r="H163" s="102"/>
      <c r="J163" s="102"/>
      <c r="K163" s="102"/>
      <c r="L163" s="102"/>
      <c r="M163" s="74"/>
      <c r="N163" s="102"/>
      <c r="O163" s="102"/>
      <c r="P163" s="102"/>
    </row>
    <row r="164" spans="5:16" ht="15.75">
      <c r="E164" s="102"/>
      <c r="F164" s="102"/>
      <c r="G164" s="102"/>
      <c r="H164" s="102"/>
      <c r="J164" s="102"/>
      <c r="K164" s="102"/>
      <c r="L164" s="102"/>
      <c r="M164" s="74"/>
      <c r="N164" s="102"/>
      <c r="O164" s="102"/>
      <c r="P164" s="102"/>
    </row>
    <row r="165" spans="5:16" ht="15.75">
      <c r="E165" s="102"/>
      <c r="F165" s="102"/>
      <c r="G165" s="102"/>
      <c r="H165" s="102"/>
      <c r="J165" s="102"/>
      <c r="K165" s="102"/>
      <c r="L165" s="102"/>
      <c r="M165" s="74"/>
      <c r="N165" s="102"/>
      <c r="O165" s="102"/>
      <c r="P165" s="102"/>
    </row>
    <row r="166" spans="5:16" ht="15.75">
      <c r="E166" s="102"/>
      <c r="F166" s="102"/>
      <c r="G166" s="102"/>
      <c r="H166" s="102"/>
      <c r="J166" s="102"/>
      <c r="K166" s="102"/>
      <c r="L166" s="102"/>
      <c r="M166" s="74"/>
      <c r="N166" s="102"/>
      <c r="O166" s="102"/>
      <c r="P166" s="102"/>
    </row>
    <row r="167" spans="5:16" ht="15.75">
      <c r="E167" s="102"/>
      <c r="F167" s="102"/>
      <c r="G167" s="102"/>
      <c r="H167" s="102"/>
      <c r="J167" s="102"/>
      <c r="K167" s="102"/>
      <c r="L167" s="102"/>
      <c r="M167" s="74"/>
      <c r="N167" s="102"/>
      <c r="O167" s="102"/>
      <c r="P167" s="102"/>
    </row>
  </sheetData>
  <printOptions/>
  <pageMargins left="0.75" right="0.75" top="1" bottom="1" header="0.5" footer="0.5"/>
  <pageSetup horizontalDpi="600" verticalDpi="600" orientation="portrait" scale="72" r:id="rId1"/>
  <rowBreaks count="1" manualBreakCount="1">
    <brk id="76" max="1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workbookViewId="0" topLeftCell="A1">
      <selection activeCell="B17" sqref="B17"/>
    </sheetView>
  </sheetViews>
  <sheetFormatPr defaultColWidth="9.140625" defaultRowHeight="12.75"/>
  <cols>
    <col min="2" max="2" width="49.8515625" style="0" customWidth="1"/>
    <col min="3" max="3" width="17.421875" style="0" customWidth="1"/>
    <col min="4" max="4" width="2.8515625" style="0" customWidth="1"/>
    <col min="5" max="5" width="17.140625" style="0" customWidth="1"/>
  </cols>
  <sheetData>
    <row r="1" ht="22.5">
      <c r="A1" s="1" t="s">
        <v>0</v>
      </c>
    </row>
    <row r="2" ht="18.75">
      <c r="A2" s="4" t="s">
        <v>1</v>
      </c>
    </row>
    <row r="3" ht="18.75">
      <c r="A3" s="4" t="s">
        <v>2</v>
      </c>
    </row>
    <row r="4" ht="20.25">
      <c r="A4" s="8"/>
    </row>
    <row r="5" ht="22.5">
      <c r="A5" s="9" t="s">
        <v>44</v>
      </c>
    </row>
    <row r="6" ht="22.5">
      <c r="A6" s="9" t="s">
        <v>45</v>
      </c>
    </row>
    <row r="9" spans="3:5" ht="18.75">
      <c r="C9" s="56" t="s">
        <v>5</v>
      </c>
      <c r="D9" s="57"/>
      <c r="E9" s="56" t="s">
        <v>6</v>
      </c>
    </row>
    <row r="10" spans="3:5" ht="18.75">
      <c r="C10" s="21" t="s">
        <v>7</v>
      </c>
      <c r="D10" s="57"/>
      <c r="E10" s="21" t="s">
        <v>7</v>
      </c>
    </row>
    <row r="11" ht="12.75">
      <c r="D11" s="57"/>
    </row>
    <row r="12" spans="1:5" ht="18.75">
      <c r="A12" s="20" t="s">
        <v>46</v>
      </c>
      <c r="B12" s="20"/>
      <c r="C12" s="20"/>
      <c r="D12" s="57"/>
      <c r="E12" s="20"/>
    </row>
    <row r="13" spans="1:5" ht="18.75">
      <c r="A13" s="20"/>
      <c r="B13" s="20" t="s">
        <v>47</v>
      </c>
      <c r="C13" s="58">
        <v>23224</v>
      </c>
      <c r="D13" s="59"/>
      <c r="E13" s="58">
        <v>19499</v>
      </c>
    </row>
    <row r="14" spans="1:5" ht="18.75">
      <c r="A14" s="20"/>
      <c r="B14" s="20"/>
      <c r="C14" s="58"/>
      <c r="D14" s="57"/>
      <c r="E14" s="58"/>
    </row>
    <row r="15" spans="1:5" ht="18.75">
      <c r="A15" s="20"/>
      <c r="B15" s="20" t="s">
        <v>48</v>
      </c>
      <c r="C15" s="58">
        <f>12666-85+579</f>
        <v>13160</v>
      </c>
      <c r="D15" s="57"/>
      <c r="E15" s="58">
        <f>11052+1048-103</f>
        <v>11997</v>
      </c>
    </row>
    <row r="16" spans="1:5" ht="18.75">
      <c r="A16" s="20"/>
      <c r="B16" s="20" t="s">
        <v>49</v>
      </c>
      <c r="C16" s="58">
        <f>3421-616-6589+63</f>
        <v>-3721</v>
      </c>
      <c r="D16" s="57"/>
      <c r="E16" s="58">
        <f>-7347+1426-849</f>
        <v>-6770</v>
      </c>
    </row>
    <row r="17" spans="1:5" ht="18.75">
      <c r="A17" s="20"/>
      <c r="B17" s="20"/>
      <c r="C17" s="58"/>
      <c r="D17" s="57"/>
      <c r="E17" s="58"/>
    </row>
    <row r="18" spans="1:5" ht="18.75">
      <c r="A18" s="20" t="s">
        <v>50</v>
      </c>
      <c r="B18" s="20"/>
      <c r="C18" s="58">
        <f>SUM(C13:C16)</f>
        <v>32663</v>
      </c>
      <c r="D18" s="60"/>
      <c r="E18" s="58">
        <f>SUM(E13:E16)</f>
        <v>24726</v>
      </c>
    </row>
    <row r="19" spans="1:5" ht="18.75">
      <c r="A19" s="20"/>
      <c r="B19" s="20"/>
      <c r="C19" s="58"/>
      <c r="D19" s="57"/>
      <c r="E19" s="58"/>
    </row>
    <row r="20" spans="1:5" ht="18.75">
      <c r="A20" s="20" t="s">
        <v>51</v>
      </c>
      <c r="B20" s="20"/>
      <c r="C20" s="58"/>
      <c r="D20" s="57"/>
      <c r="E20" s="58"/>
    </row>
    <row r="21" spans="1:5" ht="18.75">
      <c r="A21" s="20"/>
      <c r="B21" s="20" t="s">
        <v>52</v>
      </c>
      <c r="C21" s="61">
        <v>-48656</v>
      </c>
      <c r="D21" s="59"/>
      <c r="E21" s="61">
        <v>-22619</v>
      </c>
    </row>
    <row r="22" spans="1:5" ht="18.75">
      <c r="A22" s="20"/>
      <c r="B22" s="20" t="s">
        <v>53</v>
      </c>
      <c r="C22" s="62">
        <v>4765</v>
      </c>
      <c r="D22" s="57"/>
      <c r="E22" s="62">
        <v>6987</v>
      </c>
    </row>
    <row r="23" spans="1:5" ht="18.75">
      <c r="A23" s="20"/>
      <c r="B23" s="20"/>
      <c r="C23" s="58"/>
      <c r="D23" s="57"/>
      <c r="E23" s="58"/>
    </row>
    <row r="24" spans="1:5" ht="18.75">
      <c r="A24" s="20" t="s">
        <v>109</v>
      </c>
      <c r="B24" s="20"/>
      <c r="C24" s="63">
        <f>SUM(C18:C22)</f>
        <v>-11228</v>
      </c>
      <c r="D24" s="60"/>
      <c r="E24" s="63">
        <f>SUM(E18:E22)</f>
        <v>9094</v>
      </c>
    </row>
    <row r="25" spans="1:5" ht="18.75">
      <c r="A25" s="20"/>
      <c r="B25" s="20"/>
      <c r="C25" s="58"/>
      <c r="D25" s="57"/>
      <c r="E25" s="58"/>
    </row>
    <row r="26" spans="1:5" ht="18.75">
      <c r="A26" s="20"/>
      <c r="B26" s="20"/>
      <c r="C26" s="58"/>
      <c r="D26" s="57"/>
      <c r="E26" s="58"/>
    </row>
    <row r="27" spans="1:5" ht="18.75">
      <c r="A27" s="20" t="s">
        <v>54</v>
      </c>
      <c r="B27" s="20"/>
      <c r="C27" s="58"/>
      <c r="D27" s="57"/>
      <c r="E27" s="58"/>
    </row>
    <row r="28" spans="1:5" ht="18.75">
      <c r="A28" s="20"/>
      <c r="B28" s="64" t="s">
        <v>55</v>
      </c>
      <c r="C28" s="58">
        <v>0</v>
      </c>
      <c r="D28" s="59"/>
      <c r="E28" s="58">
        <v>0</v>
      </c>
    </row>
    <row r="29" spans="1:5" ht="18.75">
      <c r="A29" s="20"/>
      <c r="B29" s="64" t="s">
        <v>56</v>
      </c>
      <c r="C29" s="58">
        <v>-20847</v>
      </c>
      <c r="D29" s="65"/>
      <c r="E29" s="58">
        <f>-27442+109+849</f>
        <v>-26484</v>
      </c>
    </row>
    <row r="30" spans="1:5" ht="18.75">
      <c r="A30" s="20"/>
      <c r="B30" s="20"/>
      <c r="C30" s="58"/>
      <c r="D30" s="57"/>
      <c r="E30" s="58"/>
    </row>
    <row r="31" spans="1:5" ht="18.75">
      <c r="A31" s="20" t="s">
        <v>57</v>
      </c>
      <c r="B31" s="20"/>
      <c r="C31" s="63">
        <f>SUM(C28:C30)</f>
        <v>-20847</v>
      </c>
      <c r="D31" s="60"/>
      <c r="E31" s="63">
        <f>SUM(E28:E30)</f>
        <v>-26484</v>
      </c>
    </row>
    <row r="32" spans="1:5" ht="18.75">
      <c r="A32" s="20"/>
      <c r="B32" s="20"/>
      <c r="C32" s="58"/>
      <c r="D32" s="57"/>
      <c r="E32" s="58"/>
    </row>
    <row r="33" spans="1:5" ht="18.75">
      <c r="A33" s="20" t="s">
        <v>58</v>
      </c>
      <c r="B33" s="20"/>
      <c r="C33" s="58"/>
      <c r="D33" s="57"/>
      <c r="E33" s="58"/>
    </row>
    <row r="34" spans="1:5" ht="18.75">
      <c r="A34" s="20"/>
      <c r="B34" s="64" t="s">
        <v>106</v>
      </c>
      <c r="C34" s="58">
        <v>6211</v>
      </c>
      <c r="D34" s="57"/>
      <c r="E34" s="58">
        <v>0</v>
      </c>
    </row>
    <row r="35" spans="1:5" ht="18.75">
      <c r="A35" s="20"/>
      <c r="B35" s="64" t="s">
        <v>59</v>
      </c>
      <c r="C35" s="58">
        <f>40358+13076</f>
        <v>53434</v>
      </c>
      <c r="D35" s="59"/>
      <c r="E35" s="58">
        <v>8344</v>
      </c>
    </row>
    <row r="36" spans="1:5" ht="18.75">
      <c r="A36" s="20"/>
      <c r="B36" s="64" t="s">
        <v>60</v>
      </c>
      <c r="C36" s="58">
        <v>-9277</v>
      </c>
      <c r="D36" s="59"/>
      <c r="E36" s="58">
        <v>-8796</v>
      </c>
    </row>
    <row r="37" spans="1:5" ht="18.75">
      <c r="A37" s="20"/>
      <c r="B37" s="64" t="s">
        <v>61</v>
      </c>
      <c r="C37" s="58">
        <v>-3421</v>
      </c>
      <c r="D37" s="59"/>
      <c r="E37" s="58">
        <v>-1426</v>
      </c>
    </row>
    <row r="38" spans="1:5" ht="18.75">
      <c r="A38" s="20"/>
      <c r="B38" s="20"/>
      <c r="C38" s="58"/>
      <c r="D38" s="57"/>
      <c r="E38" s="58"/>
    </row>
    <row r="39" spans="1:5" ht="18.75">
      <c r="A39" s="20" t="s">
        <v>107</v>
      </c>
      <c r="B39" s="20"/>
      <c r="C39" s="63">
        <f>SUM(C34:C38)</f>
        <v>46947</v>
      </c>
      <c r="D39" s="60"/>
      <c r="E39" s="63">
        <f>SUM(E35:E38)</f>
        <v>-1878</v>
      </c>
    </row>
    <row r="40" spans="1:5" ht="18.75">
      <c r="A40" s="20"/>
      <c r="B40" s="20"/>
      <c r="C40" s="58"/>
      <c r="D40" s="57"/>
      <c r="E40" s="58"/>
    </row>
    <row r="41" spans="1:5" ht="18.75">
      <c r="A41" s="20" t="s">
        <v>62</v>
      </c>
      <c r="B41" s="20"/>
      <c r="C41" s="58">
        <f>C24+C31+C39</f>
        <v>14872</v>
      </c>
      <c r="D41" s="60"/>
      <c r="E41" s="58">
        <f>E24+E31+E39</f>
        <v>-19268</v>
      </c>
    </row>
    <row r="42" spans="1:5" ht="18.75">
      <c r="A42" s="20"/>
      <c r="B42" s="20"/>
      <c r="C42" s="58"/>
      <c r="D42" s="57"/>
      <c r="E42" s="58"/>
    </row>
    <row r="43" spans="1:5" ht="18.75">
      <c r="A43" s="20" t="s">
        <v>63</v>
      </c>
      <c r="B43" s="20"/>
      <c r="C43" s="58">
        <v>30322</v>
      </c>
      <c r="D43" s="59"/>
      <c r="E43" s="58">
        <v>49590</v>
      </c>
    </row>
    <row r="44" spans="1:5" ht="18.75">
      <c r="A44" s="20"/>
      <c r="B44" s="20"/>
      <c r="C44" s="58"/>
      <c r="D44" s="57"/>
      <c r="E44" s="58"/>
    </row>
    <row r="45" spans="1:5" ht="19.5" thickBot="1">
      <c r="A45" s="20" t="s">
        <v>108</v>
      </c>
      <c r="B45" s="20"/>
      <c r="C45" s="66">
        <f>C43+C41</f>
        <v>45194</v>
      </c>
      <c r="D45" s="60"/>
      <c r="E45" s="66">
        <f>E41+E43</f>
        <v>30322</v>
      </c>
    </row>
    <row r="46" spans="1:5" ht="20.25" thickBot="1" thickTop="1">
      <c r="A46" s="20"/>
      <c r="B46" s="20"/>
      <c r="C46" s="58"/>
      <c r="D46" s="57"/>
      <c r="E46" s="66"/>
    </row>
    <row r="47" ht="13.5" thickTop="1"/>
    <row r="48" ht="12.75">
      <c r="C48" s="67"/>
    </row>
    <row r="49" ht="12.75">
      <c r="C49" s="67"/>
    </row>
    <row r="50" spans="3:5" ht="12.75">
      <c r="C50" s="67"/>
      <c r="E50" s="67"/>
    </row>
    <row r="51" spans="3:5" ht="13.5" thickBot="1">
      <c r="C51" s="68"/>
      <c r="E51" s="68"/>
    </row>
    <row r="52" ht="13.5" thickTop="1"/>
  </sheetData>
  <printOptions/>
  <pageMargins left="0.75" right="0.75" top="1" bottom="1" header="0.5" footer="0.5"/>
  <pageSetup horizontalDpi="600" verticalDpi="600" orientation="portrait" scale="73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2004-05-10T08:42:34Z</cp:lastPrinted>
  <dcterms:created xsi:type="dcterms:W3CDTF">2004-05-03T02:35:36Z</dcterms:created>
  <dcterms:modified xsi:type="dcterms:W3CDTF">2004-05-10T08:42:36Z</dcterms:modified>
  <cp:category/>
  <cp:version/>
  <cp:contentType/>
  <cp:contentStatus/>
</cp:coreProperties>
</file>